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filterPrivacy="1" codeName="ThisWorkbook" autoCompressPictures="0"/>
  <xr:revisionPtr revIDLastSave="0" documentId="13_ncr:1_{63B47974-0FBA-3440-8AF2-DEA2AF6E523A}" xr6:coauthVersionLast="45" xr6:coauthVersionMax="45" xr10:uidLastSave="{00000000-0000-0000-0000-000000000000}"/>
  <workbookProtection workbookAlgorithmName="SHA-512" workbookHashValue="Qgqcxx35ITCnN6DMt334TgtNT56hkB2xtrGR4k0jdgCw4Z7QuBVanJfRhlP2fYaUdhDlVTHDhevArfrq/ixOuw==" workbookSaltValue="FnE2Yz7gPSO+5EgA7g8SeA==" workbookSpinCount="100000" lockStructure="1"/>
  <bookViews>
    <workbookView xWindow="7520" yWindow="460" windowWidth="19260" windowHeight="17340" xr2:uid="{00000000-000D-0000-FFFF-FFFF00000000}"/>
  </bookViews>
  <sheets>
    <sheet name="shRNA Order Form" sheetId="1" r:id="rId1"/>
    <sheet name="Sheet2" sheetId="2" state="hidden" r:id="rId2"/>
  </sheets>
  <definedNames>
    <definedName name="Control_Packaging">Sheet2!$B$25:$B$31</definedName>
    <definedName name="Inducible_Constitutive">Sheet2!$A$4:$A$5</definedName>
    <definedName name="Inducible_shRNA_with_Fluorescence">Sheet2!$B$20</definedName>
    <definedName name="Plasmid_Fluorescent_Markers">Sheet2!$B$15:$B$17</definedName>
    <definedName name="Plasmid_Promoters">Sheet2!$B$20:$B$22</definedName>
    <definedName name="Plasmid_Selection_Markers">Sheet2!$B$8:$B$12</definedName>
    <definedName name="Plasmid_Type">Sheet2!$B$4:$B$5</definedName>
    <definedName name="_xlnm.Print_Area" localSheetId="0">'shRNA Order Form'!$A$1:$G$87</definedName>
    <definedName name="shRNA_Fluorescent_Marker">Sheet2!$A$15:$A$17</definedName>
    <definedName name="shRNA_Inducible_Constitutive">Sheet2!$A$4:$A$5</definedName>
    <definedName name="shRNA_Knockdown">Sheet2!$B$2:$B$4</definedName>
    <definedName name="shRNA_Packaged_Lentiparticles">Sheet2!$A$25:$A$31</definedName>
    <definedName name="shRNA_Selection_Marker">Sheet2!$A$8:$A$12</definedName>
    <definedName name="shRNA_Selection_Markers_Promoters">Sheet2!$A$20:$A$22</definedName>
    <definedName name="shRNA_Vectors">Sheet2!$A$84:$A$170</definedName>
    <definedName name="Type_of_Construct">Sheet2!$B$2:$B$4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F51" i="1"/>
  <c r="F49" i="1"/>
  <c r="F48" i="1"/>
  <c r="F47" i="1"/>
  <c r="C58" i="1"/>
  <c r="F25" i="1"/>
  <c r="E25" i="1"/>
  <c r="D47" i="1"/>
  <c r="D55" i="1"/>
  <c r="D48" i="1"/>
  <c r="D49" i="1"/>
  <c r="D50" i="1"/>
  <c r="D51" i="1"/>
  <c r="D52" i="1"/>
  <c r="D53" i="1"/>
  <c r="D54" i="1"/>
  <c r="F56" i="1"/>
  <c r="I61" i="1"/>
  <c r="I27" i="1"/>
  <c r="I74" i="1"/>
  <c r="I63" i="1"/>
  <c r="E66" i="1"/>
  <c r="C71" i="1"/>
  <c r="C27" i="1"/>
  <c r="D66" i="1"/>
  <c r="B20" i="2"/>
  <c r="E40" i="1"/>
  <c r="A21" i="2"/>
  <c r="A20" i="2"/>
  <c r="E43" i="1"/>
  <c r="E2" i="1"/>
  <c r="C83" i="1"/>
  <c r="B40" i="1"/>
  <c r="D40" i="1"/>
  <c r="C40" i="1"/>
  <c r="A22" i="2"/>
  <c r="D65" i="1"/>
  <c r="I23" i="1"/>
  <c r="I24" i="1"/>
  <c r="I16" i="1"/>
  <c r="I17" i="1"/>
  <c r="I15" i="1"/>
  <c r="I18" i="1"/>
  <c r="I19" i="1"/>
  <c r="I20" i="1"/>
  <c r="I21" i="1"/>
  <c r="I22" i="1"/>
  <c r="C25" i="1"/>
  <c r="C84" i="1"/>
  <c r="C43" i="1"/>
  <c r="C81" i="1"/>
  <c r="C85" i="1"/>
  <c r="C87" i="1"/>
</calcChain>
</file>

<file path=xl/sharedStrings.xml><?xml version="1.0" encoding="utf-8"?>
<sst xmlns="http://schemas.openxmlformats.org/spreadsheetml/2006/main" count="614" uniqueCount="336">
  <si>
    <t xml:space="preserve">Phone #: </t>
  </si>
  <si>
    <t xml:space="preserve">Email: </t>
  </si>
  <si>
    <t>Constitutive</t>
  </si>
  <si>
    <t>Tet-Inducible</t>
  </si>
  <si>
    <t>Gene ID</t>
  </si>
  <si>
    <t>pRSI12-U6-(sh)-UbiC-TagRFP-2A-Puro</t>
  </si>
  <si>
    <t>pRSI16-U6-(sh)-UbiC-TagRFP-2A-Puro</t>
  </si>
  <si>
    <t>pRSI17-U6-(sh)-UbiC-TagGFP2-2A-Puro</t>
  </si>
  <si>
    <t>pRSIT16-U6Tet-(sh)-CMV-TetRep-2A-TagRFP-2A-Puro</t>
  </si>
  <si>
    <t>pRSIT16N-U6Tet-(sh)-CMV-TetRep-2A-TagRFP-2A-Neo</t>
  </si>
  <si>
    <t>pRSIT17-U6Tet-(sh)-CMV-TetRep-2A-TagGFP2-2A-Puro</t>
  </si>
  <si>
    <t>pRSIT17N-U6Tet-(sh)-CMV-TetRep-2A-TagGFP2-2A-Neo</t>
  </si>
  <si>
    <t>pRSITEP-U6Tet-(sh)-EF1-TetRep-2A-Puro</t>
  </si>
  <si>
    <t>pRSITER-U6Tet-(sh)-EF1-TetRep-2A-TagRFP</t>
  </si>
  <si>
    <t>pRSITEG-U6Tet-(sh)-EF1-TetRep-2A-TagGFP2</t>
  </si>
  <si>
    <t>pRSITPR-U6Tet-(sh)-PGK-TetRep-2A-TagRFP</t>
  </si>
  <si>
    <t>pRSITPGP-U6Tet-(sh)-PGK-TetRep-2A-TagGFP2-2A-Puro</t>
  </si>
  <si>
    <t>pRSITUB-U6Tet-(sh)-UbiC-TetRep-2A-Bleo</t>
  </si>
  <si>
    <t>pRSITUH-U6Tet-(sh)-UbiC-TetRep-2A-Hygro</t>
  </si>
  <si>
    <t>pRSITUN-U6Tet-(sh)-UbiC-TetRep-2A-Neo</t>
  </si>
  <si>
    <t>pRSITUR-U6Tet-(sh)-UbiC-TetRep-2A-TagRFP</t>
  </si>
  <si>
    <t>pRSITUG-U6Tet-(sh)-UbiC-TetRep-2A-TagGFP2</t>
  </si>
  <si>
    <t>pRSITL-U6Tet-(sh)-CMV-TetRep-2A-Luc-2A-Puro</t>
  </si>
  <si>
    <t>Bleomycin</t>
  </si>
  <si>
    <t>Puromycin (standard)</t>
  </si>
  <si>
    <t>Neomycin</t>
  </si>
  <si>
    <t>Hygromycin</t>
  </si>
  <si>
    <t>none</t>
  </si>
  <si>
    <t>Selection Marker:</t>
  </si>
  <si>
    <t>Fluorescence Marker:</t>
  </si>
  <si>
    <t>Promoter for Selection Markers:</t>
  </si>
  <si>
    <t>shRNA Inducible/Constitutive</t>
  </si>
  <si>
    <t>shRNA Selection Marker</t>
  </si>
  <si>
    <t>shRNA Fluorescent Marker</t>
  </si>
  <si>
    <t>shRNA Selection Markers Promoters</t>
  </si>
  <si>
    <t>shRNA Packaged Lentiparticles</t>
  </si>
  <si>
    <t>Customer Information</t>
  </si>
  <si>
    <t>Number of Target Genes:</t>
  </si>
  <si>
    <t xml:space="preserve">Vector Description: </t>
  </si>
  <si>
    <t>shRNA Control Constructs</t>
  </si>
  <si>
    <t xml:space="preserve">Name: </t>
  </si>
  <si>
    <t>Lentiviral shRNA Constructs Order Form</t>
  </si>
  <si>
    <t>shRNA Construct Options</t>
  </si>
  <si>
    <t>Dropdown Vector List:</t>
  </si>
  <si>
    <t>shRNA Vectors</t>
  </si>
  <si>
    <t>-Puro</t>
  </si>
  <si>
    <t>-Neo</t>
  </si>
  <si>
    <t>-Hygro</t>
  </si>
  <si>
    <t>-Bleo</t>
  </si>
  <si>
    <t>-RFP</t>
  </si>
  <si>
    <t>-GFP</t>
  </si>
  <si>
    <t>‍</t>
  </si>
  <si>
    <t>-CMV</t>
  </si>
  <si>
    <t>pRSI-U6-(shRNA)</t>
  </si>
  <si>
    <t>SHCTL-LUC.2-PX: shRNA.2 to Luciferase (non-targeting)</t>
  </si>
  <si>
    <t>SHCTL-NT-PX: Non-targeting shRNA Control</t>
  </si>
  <si>
    <t>SHCTL-EIF3A-PX: shRNA to human EIF3A (lethal)</t>
  </si>
  <si>
    <t>SHCTL-PSMA1-PX: shRNA to human PSMA1 (lethal)</t>
  </si>
  <si>
    <t>SHCTL-RPL30-PX: shRNA to human RPL30 (lethal)</t>
  </si>
  <si>
    <t>SHCTL-PSMA6-PX: shRNA to human PSMA6 (lethal)</t>
  </si>
  <si>
    <t># of Constructs (usually 3-5)</t>
  </si>
  <si>
    <t>Number of Constructs:</t>
  </si>
  <si>
    <t>Sub-Total Controls/Reagents:</t>
  </si>
  <si>
    <t>Sub-Total for Constructs:</t>
  </si>
  <si>
    <t xml:space="preserve">Price for Total Order: </t>
  </si>
  <si>
    <t>Sub-Total Packaging:</t>
  </si>
  <si>
    <t>Control Packaging</t>
  </si>
  <si>
    <t>Do Not Package Controls</t>
  </si>
  <si>
    <t># of Control Constructs:</t>
  </si>
  <si>
    <t xml:space="preserve">Sub-Total for Constructs:   </t>
  </si>
  <si>
    <t xml:space="preserve">Sub-Total Packaging:   </t>
  </si>
  <si>
    <t>Order Summary:</t>
  </si>
  <si>
    <t xml:space="preserve">Please note any special instructions or comments below: 
</t>
  </si>
  <si>
    <t>Plasmid Selection Markers</t>
  </si>
  <si>
    <t>Plasmid Promoters</t>
  </si>
  <si>
    <t>Plasmid Fluorescent Markers</t>
  </si>
  <si>
    <t>Plasmid Type</t>
  </si>
  <si>
    <t>-EF1</t>
  </si>
  <si>
    <t>&lt;I want a vector that has features selected below&gt;</t>
  </si>
  <si>
    <t>TagRFP</t>
  </si>
  <si>
    <t>TagGFP2</t>
  </si>
  <si>
    <r>
      <rPr>
        <b/>
        <u/>
        <sz val="16"/>
        <color theme="1"/>
        <rFont val="Calibri"/>
        <family val="2"/>
        <scheme val="minor"/>
      </rPr>
      <t>Choose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the vector features you want</t>
    </r>
    <r>
      <rPr>
        <b/>
        <sz val="16"/>
        <color theme="1"/>
        <rFont val="Calibri"/>
        <family val="2"/>
        <scheme val="minor"/>
      </rPr>
      <t xml:space="preserve"> OR </t>
    </r>
    <r>
      <rPr>
        <b/>
        <u/>
        <sz val="16"/>
        <color theme="1"/>
        <rFont val="Calibri"/>
        <family val="2"/>
        <scheme val="minor"/>
      </rPr>
      <t>select</t>
    </r>
    <r>
      <rPr>
        <b/>
        <sz val="14"/>
        <color theme="1"/>
        <rFont val="Calibri"/>
        <family val="2"/>
        <scheme val="minor"/>
      </rPr>
      <t xml:space="preserve"> the specific vector you want from the dropdown list:</t>
    </r>
  </si>
  <si>
    <t xml:space="preserve">Company/Institution: </t>
  </si>
  <si>
    <t>RefSeq #</t>
  </si>
  <si>
    <t>SHCTL-KRAS-PX: shRNA to KRAS (lethal)</t>
  </si>
  <si>
    <t>SHCTL-LUC-PX: shRNA to Luciferase (non-targeting)</t>
  </si>
  <si>
    <t>SHCTL-P53-PX: shRNA to human P53 gene</t>
  </si>
  <si>
    <t>-- Constitutive (U6), TagRFP --</t>
  </si>
  <si>
    <t>HTS6</t>
  </si>
  <si>
    <t>HTS4</t>
  </si>
  <si>
    <t>pRSI16B-U6-(sh)-UbiC-TagRFP-2A-Bleo</t>
  </si>
  <si>
    <t>pRSI16H-U6-(sh)-UbiC-TagRFP-2A-Hygro</t>
  </si>
  <si>
    <t>pRSI16N-U6-(sh)-UbiC-TagRFP-2A-Neo</t>
  </si>
  <si>
    <t>pRSIEGP-U6-(sh)-EF1-TagGFP2-2A-Puro</t>
  </si>
  <si>
    <t>pRSI17H-U6-(sh)-UbiC-TagGFP2-2A-Hygro</t>
  </si>
  <si>
    <t>-- Constitutive (U6), No Fluorescent Markers --</t>
  </si>
  <si>
    <t>pRSIUB-U6-(sh)-UbiC-Bleo</t>
  </si>
  <si>
    <t>pRSIUH-U6-(sh)-UbiC-Hygro</t>
  </si>
  <si>
    <t>pRSIUN-U6-(sh)-UbiC-Neo</t>
  </si>
  <si>
    <t>pRSIUP-U6-(sh)-UbiC-Puro</t>
  </si>
  <si>
    <t>pRSITPRP-U6Tet-(sh)-PGK-TetRep-2A-TagRFP-2A-Puro</t>
  </si>
  <si>
    <t>HTS3</t>
  </si>
  <si>
    <t>pRSIT16BSD-U6Tet-(sh)-CMV-TetRep-2A-TagRFP-2A-Blast</t>
  </si>
  <si>
    <t>pRSIT16B-U6Tet-(sh)-CMV-TetRep-2A-TagRFP-2A-Bleo</t>
  </si>
  <si>
    <t>pRSIT16H-U6Tet-(sh)-CMV-TetRep-2A-TagRFP-2A-Hygro</t>
  </si>
  <si>
    <t>pRSIT17B-U6Tet-(sh)-CMV-TetRep-2A-TagGFP2-2A-Bleo</t>
  </si>
  <si>
    <t>pRSIT17H-U6Tet-(sh)-CMV-TetRep-2A-TagGFP2-2A-Hygro</t>
  </si>
  <si>
    <t>pRSIT-U6Tet-(shRNA)</t>
  </si>
  <si>
    <t>pRSI12</t>
  </si>
  <si>
    <t>U6</t>
  </si>
  <si>
    <t>UbiC</t>
  </si>
  <si>
    <t>Puro</t>
  </si>
  <si>
    <t>PGK</t>
  </si>
  <si>
    <t>pRSI16</t>
  </si>
  <si>
    <t>pRSI16B</t>
  </si>
  <si>
    <t>Bleo</t>
  </si>
  <si>
    <t>pRSI16H</t>
  </si>
  <si>
    <t>Hygro</t>
  </si>
  <si>
    <t>pRSI16N</t>
  </si>
  <si>
    <t>Neo</t>
  </si>
  <si>
    <t>pRSI20-U6-(sh)-CMV-TagRFP-2A-Puro</t>
  </si>
  <si>
    <t>pRSI20</t>
  </si>
  <si>
    <t>CMV</t>
  </si>
  <si>
    <t>pRSI20N-U6-(sh)-CMV-TagRFP-2A-Neo</t>
  </si>
  <si>
    <t>pRSI20N</t>
  </si>
  <si>
    <t>pRSI17</t>
  </si>
  <si>
    <t>pRSI17H</t>
  </si>
  <si>
    <t>pRSI21-U6-(sh)-CMV-TagGFP2-2A-Puro</t>
  </si>
  <si>
    <t>pRSI21</t>
  </si>
  <si>
    <t>pRSIEGP</t>
  </si>
  <si>
    <t>EF1</t>
  </si>
  <si>
    <t>pRSIUB</t>
  </si>
  <si>
    <t>pRSIUH</t>
  </si>
  <si>
    <t>pRSIUN</t>
  </si>
  <si>
    <t>pRSIUP</t>
  </si>
  <si>
    <t>pRSICP-U6-(sh)-CMV-Puro</t>
  </si>
  <si>
    <t>pRSICP</t>
  </si>
  <si>
    <t>pRSIEP-U6-(sh)-EF1-Puro</t>
  </si>
  <si>
    <t>pRSIEP</t>
  </si>
  <si>
    <t>** Constitutive shRNA Expression (H1) **</t>
  </si>
  <si>
    <t>pRSIURPH1-UbiC-TagRFP-2A-Puro-H1-(sh)</t>
  </si>
  <si>
    <t>pRSIURPH1</t>
  </si>
  <si>
    <t>H1</t>
  </si>
  <si>
    <t>noHTS</t>
  </si>
  <si>
    <t>pRSIEPH1-EF1-Puro-H1-(sh)</t>
  </si>
  <si>
    <t>pRSIEPH1</t>
  </si>
  <si>
    <t>** Inducible shRNA Expression (U6Tet) **</t>
  </si>
  <si>
    <t>-- Inducible (U6Tet), TagRFP --</t>
  </si>
  <si>
    <t>U6Tet</t>
  </si>
  <si>
    <t>pRSIT16</t>
  </si>
  <si>
    <t>pRSIT16BSD</t>
  </si>
  <si>
    <t>Blast</t>
  </si>
  <si>
    <t>pRSIT16B</t>
  </si>
  <si>
    <t>pRSIT16H</t>
  </si>
  <si>
    <t>pRSIT16N</t>
  </si>
  <si>
    <t>pRSITPRP</t>
  </si>
  <si>
    <t>pRSITER</t>
  </si>
  <si>
    <t>pRSITPR</t>
  </si>
  <si>
    <t>pRSITUR</t>
  </si>
  <si>
    <t>-- Inducible (U6Tet), TagGFP2 --</t>
  </si>
  <si>
    <t>pRSIT17</t>
  </si>
  <si>
    <t>pRSIT17B</t>
  </si>
  <si>
    <t>pRSIT17H</t>
  </si>
  <si>
    <t>pRSIT17N</t>
  </si>
  <si>
    <t>pRSITPGP</t>
  </si>
  <si>
    <t>pRSITEG</t>
  </si>
  <si>
    <t>pRSITUG</t>
  </si>
  <si>
    <t>-- Inducible (U6Tet), Luciferase marker --</t>
  </si>
  <si>
    <t>pRSITL</t>
  </si>
  <si>
    <t>Luc</t>
  </si>
  <si>
    <t>-- Inducible (U6Tet), No Fluorescent Markers --</t>
  </si>
  <si>
    <t>pRSITEP</t>
  </si>
  <si>
    <t>TetRep</t>
  </si>
  <si>
    <t>pRSITUB</t>
  </si>
  <si>
    <t>pRSITUH</t>
  </si>
  <si>
    <t>pRSITUN</t>
  </si>
  <si>
    <t>-- Retroviral --</t>
  </si>
  <si>
    <t>pMSCVURP-U6-(sh)-UbiC-TagRFP-2A-Puro</t>
  </si>
  <si>
    <t>pMSCVURP</t>
  </si>
  <si>
    <t>pMSCVTUR-U6Tet-(sh)-UbiC-TetRep-2A-TagRFP</t>
  </si>
  <si>
    <t>pMSCVTUR</t>
  </si>
  <si>
    <t>pMSCVTPRP-U6Tet-(sh)-PGK-TetRep-2A-TagRFP-2A-Puro</t>
  </si>
  <si>
    <t>pMSCVTPRP</t>
  </si>
  <si>
    <t>** Inducible shRNA Expression, with Tet Repressor (H1-Tet) **</t>
  </si>
  <si>
    <t>pRSICRPH1T-CMV-TetRep-2A-TagRFP-2A-Puro-H1Tet-(sh)</t>
  </si>
  <si>
    <t>pRSICRPH1T</t>
  </si>
  <si>
    <t>H1Tet</t>
  </si>
  <si>
    <t>Plasmid Only (no packaging)</t>
  </si>
  <si>
    <t>-- Constitutive (U6), TagGFP2 --</t>
  </si>
  <si>
    <t>SHCTL-LUC-pRSI16</t>
  </si>
  <si>
    <t>shLuc Control (non-targeting) in pRSI16-U6-(sh)-UbiC-RFP-Puro Vector (plasmid)</t>
  </si>
  <si>
    <t>SHCTL-LUC-pRSIT16</t>
  </si>
  <si>
    <t>shLuc Control (non-targeting) in pRSIT16-U6Tet-(sh)-CMV-TetR-RFP-Puro Vector (plasmid)</t>
  </si>
  <si>
    <t>SHCTL-LUC-pRSI17</t>
  </si>
  <si>
    <t>shLuc Control (non-targeting) in pRSI17-U6-(sh)-UbiC-GFP-Puro Vector (plasmid)</t>
  </si>
  <si>
    <t>SHCTL-LUC-pRSIT17</t>
  </si>
  <si>
    <t>shLuc Control (non-targeting) in pRSIT17-U6Tet-(sh)-CMV-TetR-GFP-Puro Vector (plasmid)</t>
  </si>
  <si>
    <t>SHCTL-NT-pRSI16</t>
  </si>
  <si>
    <t>shNT Control (non-targeting) in pRSI16-U6-(sh)-UbiC-RFP-Puro Vector (plasmid)</t>
  </si>
  <si>
    <t>SHCTL-NT-pRSIT16</t>
  </si>
  <si>
    <t>shNT Control (non-targeting) in pRSIT16-U6Tet-(sh)-CMV-TetR-RFP-Puro Vector (plasmid)</t>
  </si>
  <si>
    <t>SHCTL-NT-pRSI17</t>
  </si>
  <si>
    <t>shNT Control (non-targeting) in pRSI17-U6-(sh)-UbiC-GFP-Puro Vector (plasmid)</t>
  </si>
  <si>
    <t>SHCTL-NT-pRSIT17</t>
  </si>
  <si>
    <t>shNT Control (non-targeting) in pRSIT17-U6Tet-(sh)-CMV-TetR-GFP-Puro Vector (plasmid)</t>
  </si>
  <si>
    <t>SHCTL-LUC-pRSI16-V</t>
  </si>
  <si>
    <t>shLuc Control (non-targeting) in pRSI16-U6-(sh)-UbiC-RFP-Puro Vector (virus)</t>
  </si>
  <si>
    <t>SHCTL-LUC-pRSIT16-V</t>
  </si>
  <si>
    <t>shLuc Control (non-targeting) in pRSIT16-U6Tet-(sh)-CMV-TetR-RFP-Puro Vector (virus)</t>
  </si>
  <si>
    <t>SHCTL-LUC-pRSI17-V</t>
  </si>
  <si>
    <t>shLuc Control (non-targeting) in pRSI17-U6-(sh)-UbiC-GFP-Puro Vector (virus)</t>
  </si>
  <si>
    <t>SHCTL-LUC-pRSIT17-V</t>
  </si>
  <si>
    <t>shLuc Control (non-targeting) in pRSIT17-U6Tet-(sh)-CMV-TetR-GFP-Puro Vector (virus)</t>
  </si>
  <si>
    <t>SHCTL-NT-pRSI16-V</t>
  </si>
  <si>
    <t>shNT Control (non-targeting) in pRSI16-U6-(sh)-UbiC-RFP-Puro Vector (virus)</t>
  </si>
  <si>
    <t>SHCTL-NT-pRSIT16-V</t>
  </si>
  <si>
    <t>shNT Control (non-targeting) in pRSIT16-U6Tet-(sh)-CMV-TetR-RFP-Puro Vector (virus)</t>
  </si>
  <si>
    <t>SHCTL-NT-pRSI17-V</t>
  </si>
  <si>
    <t>shNT Control (non-targeting) in pRSI17-U6-(sh)-UbiC-GFP-Puro Vector (virus)</t>
  </si>
  <si>
    <t>SHCTL-NT-pRSIT17-V</t>
  </si>
  <si>
    <t>shNT Control (non-targeting) in pRSIT17-U6Tet-(sh)-CMV-TetR-GFP-Puro Vector (virus)</t>
  </si>
  <si>
    <t>SHCTL-LUC-PX</t>
  </si>
  <si>
    <t>shLuc Control (non-targeting) in Standard shRNA Vector (plasmid)</t>
  </si>
  <si>
    <t>SHCTL-LUC.2-PX</t>
  </si>
  <si>
    <t>shLuc.2 Control (non-targeting) in Standard shRNA Vector (plasmid)</t>
  </si>
  <si>
    <t>SHCTL-NT-PX</t>
  </si>
  <si>
    <t>shNT Control (non-targeting) in Standard shRNA Vector (plasmid)</t>
  </si>
  <si>
    <t>SHCTL-EIF3A-PX</t>
  </si>
  <si>
    <t>shEIF3A Control (lethal) in Standard shRNA Vector (plasmid)</t>
  </si>
  <si>
    <t>SHCTL-KRAS-PX</t>
  </si>
  <si>
    <t>shKRAS Control (lethal) in Standard shRNA Vector (plasmid)</t>
  </si>
  <si>
    <t>SHCTL-P53-PX</t>
  </si>
  <si>
    <t>shP53 Control in Standard shRNA Vector (plasmid)</t>
  </si>
  <si>
    <t>SHCTL-PSMA1-PX</t>
  </si>
  <si>
    <t>shPSMA1 Control (lethal) in Standard shRNA Vector (plasmid)</t>
  </si>
  <si>
    <t>SHCTL-PSMA6-PX</t>
  </si>
  <si>
    <t>shPSMA6 Control (lethal) in Standard shRNA Vector (plasmid)</t>
  </si>
  <si>
    <t>SHCTL-RPL30-PX</t>
  </si>
  <si>
    <t>shRPL30 Control (lethal) in Standard shRNA Vector (plasmid)</t>
  </si>
  <si>
    <t>SHCTL-LUC-VX</t>
  </si>
  <si>
    <t>shLuc Control (non-targeting) in Standard shRNA Vector (virus)</t>
  </si>
  <si>
    <t>SHCTL-LUC.2-VX</t>
  </si>
  <si>
    <t>shLuc.2 Control (non-targeting) in Standard shRNA Vector (virus)</t>
  </si>
  <si>
    <t>SHCTL-NT-VX</t>
  </si>
  <si>
    <t>shNT Control (non-targeting) in Standard shRNA Vector (virus)</t>
  </si>
  <si>
    <t>SHCTL-EIF3A-VX</t>
  </si>
  <si>
    <t>shEIF3A Control (lethal) in Standard shRNA Vector (virus)</t>
  </si>
  <si>
    <t>SHCTL-KRAS-VX</t>
  </si>
  <si>
    <t>shKRAS Control (lethal) in Standard shRNA Vector (virus)</t>
  </si>
  <si>
    <t>SHCTL-P53-VX</t>
  </si>
  <si>
    <t>shP53 Control in Standard shRNA Vector (virus)</t>
  </si>
  <si>
    <t>SHCTL-PSMA1-VX</t>
  </si>
  <si>
    <t>shPSMA1 Control (lethal) in Standard shRNA Vector (virus)</t>
  </si>
  <si>
    <t>SHCTL-PSMA6-VX</t>
  </si>
  <si>
    <t>shPSMA6 Control (lethal) in Standard shRNA Vector (virus)</t>
  </si>
  <si>
    <t>SHCTL-RPL30-VX</t>
  </si>
  <si>
    <t>shRPL30 Control (lethal) in Standard shRNA Vector (virus)</t>
  </si>
  <si>
    <t>Controls, Services</t>
  </si>
  <si>
    <t>Controls, Products</t>
  </si>
  <si>
    <t xml:space="preserve">Vector Configuration:   </t>
  </si>
  <si>
    <t xml:space="preserve">Sub-Total Controls/Reagents:   </t>
  </si>
  <si>
    <r>
      <rPr>
        <b/>
        <sz val="9"/>
        <color theme="1"/>
        <rFont val="Calibri"/>
        <family val="2"/>
        <scheme val="minor"/>
      </rPr>
      <t xml:space="preserve">NOTE: </t>
    </r>
    <r>
      <rPr>
        <sz val="9"/>
        <color theme="1"/>
        <rFont val="Calibri"/>
        <family val="2"/>
        <scheme val="minor"/>
      </rPr>
      <t>For pRSI16, pRSI17, pRSIT16, and pRSIT17 vectors, replace "PX" with "pRSI16", etc.</t>
    </r>
  </si>
  <si>
    <t xml:space="preserve">Packaging Scale:                     </t>
  </si>
  <si>
    <t>Specify if you want pre-packaged lentiviral particles as well as plasmids:</t>
  </si>
  <si>
    <t>Select any Control constructs or other items below that you would like to include with your order:</t>
  </si>
  <si>
    <t>Blasticidin</t>
  </si>
  <si>
    <t>-Blast</t>
  </si>
  <si>
    <t xml:space="preserve"> Inducible or Constitutive:</t>
  </si>
  <si>
    <t>For all Packaged Custom constructs, and Controls 2x10^7 and up:  Use Cat.# CLVP-V</t>
  </si>
  <si>
    <t>Address 1:</t>
  </si>
  <si>
    <t>Address 2:</t>
  </si>
  <si>
    <t xml:space="preserve">City, State, Country: </t>
  </si>
  <si>
    <t>Complete section ONLY if you want Controls packaged at different scale:</t>
  </si>
  <si>
    <t>pRSIPRP-U6-(sh)-PGK-TagRFP-2A-Puro</t>
  </si>
  <si>
    <t>pRSIPRP</t>
  </si>
  <si>
    <t>pRSI16BSD-U6-(sh)-UbiC-TagRFP-2A-Blast</t>
  </si>
  <si>
    <t>pRSI16BSD</t>
  </si>
  <si>
    <t>pRSI16Thy-U6-(sh)-UbiC-TagRFP-2A-Thy1.1</t>
  </si>
  <si>
    <t>pRSI16Thy</t>
  </si>
  <si>
    <t>Thy1.1</t>
  </si>
  <si>
    <t>pRSI20H-U6-(sh)-CMV-TagRFP-2A-Hygro</t>
  </si>
  <si>
    <t>pRSI20H</t>
  </si>
  <si>
    <t>pRSIERP-U6-(sh)-EF1-TagRFP-2A-Puro</t>
  </si>
  <si>
    <t>pRSIERP</t>
  </si>
  <si>
    <t>pRSI17B-U6-(sh)-UbiC-TagGFP2-2A-Bleo</t>
  </si>
  <si>
    <t>pRSI17B</t>
  </si>
  <si>
    <t>pRSI17BSD-U6-(sh)-UbiC-TagGFP2-2A-Blast</t>
  </si>
  <si>
    <t>pRSI17BSD</t>
  </si>
  <si>
    <t>pRSI17N-U6-(sh)-UbiC-TagGFP2-2A-Neo</t>
  </si>
  <si>
    <t>pRSI17N</t>
  </si>
  <si>
    <t>pRSI17Thy-U6-(sh)-UbiC-TagGFP2-2A-Thy1.1</t>
  </si>
  <si>
    <t>pRSI17Thy</t>
  </si>
  <si>
    <t>pRSI21H-U6-(sh)-CMV-TagGFP2-2A-Hygro</t>
  </si>
  <si>
    <t>pRSI21H</t>
  </si>
  <si>
    <t>pRSI21N-U6-(sh)-CMV-TagGFP2-2A-Neo</t>
  </si>
  <si>
    <t>pRSI21N</t>
  </si>
  <si>
    <t>pRSIPGP-U6-(sh)-PGK-TagGFP2-2A-Puro</t>
  </si>
  <si>
    <t>pRSIPGP</t>
  </si>
  <si>
    <t>pRSICH-U6-(sh)-CMV-Hygro</t>
  </si>
  <si>
    <t>pRSICH</t>
  </si>
  <si>
    <t>pRSIEThy1.2-U6-(sh)-EF1-Thy1.2</t>
  </si>
  <si>
    <t>pRSIEThy1.2</t>
  </si>
  <si>
    <t>Thy1.2</t>
  </si>
  <si>
    <t>pRSIUThy-U6-(sh)-UbiC-Thy1.1</t>
  </si>
  <si>
    <t>pRSIUThy</t>
  </si>
  <si>
    <t>pRSIUThyP-U6-(sh)-UbiC-Thy1.1-2A-Puro</t>
  </si>
  <si>
    <t>pRSIUThyP</t>
  </si>
  <si>
    <t>Thy1.1-2A-Puro</t>
  </si>
  <si>
    <t>pRSIT17BSD-U6Tet-(sh)-CMV-TetRep-2A-TagGFP2-2A-BSD</t>
  </si>
  <si>
    <t>pRSIT17BSD</t>
  </si>
  <si>
    <t>pRSITPG-U6Tet-(sh)-PGK-TetRep-2A-TagGFP2</t>
  </si>
  <si>
    <t>pRSITPG</t>
  </si>
  <si>
    <t>pRSITCH-U6Tet-(sh)-CMV-TetRep-2A-Hygro</t>
  </si>
  <si>
    <t>pRSITCH</t>
  </si>
  <si>
    <t>pRSITCP-U6Tet-(sh)-CMV-TetRep-2A-Puro</t>
  </si>
  <si>
    <t>pRSITCP</t>
  </si>
  <si>
    <t>pRSITEBleo-U6Tet-(sh)-EF1-TetRep-2A-Bleo</t>
  </si>
  <si>
    <t>pRSITEBleo</t>
  </si>
  <si>
    <r>
      <rPr>
        <b/>
        <i/>
        <sz val="9.5"/>
        <color theme="1"/>
        <rFont val="Calibri"/>
        <family val="2"/>
        <scheme val="minor"/>
      </rPr>
      <t>NOTE:</t>
    </r>
    <r>
      <rPr>
        <i/>
        <sz val="9.5"/>
        <color theme="1"/>
        <rFont val="Calibri"/>
        <family val="2"/>
        <scheme val="minor"/>
      </rPr>
      <t xml:space="preserve"> Control constructs in pRSI16, pRSI17, pRSIT16, or pRSIT17 @ 1x10^7 TU scale: add "-V" to plasmid Cat.#</t>
    </r>
  </si>
  <si>
    <t xml:space="preserve"> Copyright © 2019 Cellecta, Inc.</t>
  </si>
  <si>
    <r>
      <t xml:space="preserve">      ** </t>
    </r>
    <r>
      <rPr>
        <b/>
        <i/>
        <sz val="11"/>
        <color rgb="FFFF0000"/>
        <rFont val="Calibri"/>
        <family val="2"/>
        <scheme val="minor"/>
      </rPr>
      <t xml:space="preserve">Note: </t>
    </r>
    <r>
      <rPr>
        <i/>
        <sz val="11"/>
        <color rgb="FFFF0000"/>
        <rFont val="Calibri"/>
        <family val="2"/>
        <scheme val="minor"/>
      </rPr>
      <t>To insure that form works correctly, make selections from left --&gt; right</t>
    </r>
  </si>
  <si>
    <r>
      <rPr>
        <b/>
        <sz val="14"/>
        <rFont val="Calibri"/>
        <family val="2"/>
      </rPr>
      <t xml:space="preserve">Please email completed form and PO to </t>
    </r>
    <r>
      <rPr>
        <sz val="14"/>
        <color rgb="FF0000FF"/>
        <rFont val="Calibri"/>
        <family val="2"/>
      </rPr>
      <t>orders@cellecta.com</t>
    </r>
    <r>
      <rPr>
        <b/>
        <sz val="14"/>
        <rFont val="Calibri"/>
        <family val="2"/>
      </rPr>
      <t xml:space="preserve"> (or FAX to 650-938-3911) to place order or request quote.
</t>
    </r>
    <r>
      <rPr>
        <b/>
        <sz val="14"/>
        <color rgb="FFFF0000"/>
        <rFont val="Calibri"/>
        <family val="2"/>
      </rPr>
      <t>NOTE: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Emailing orders to an account representative or other staff members may result in a delay in processing your order.</t>
    </r>
  </si>
  <si>
    <t>v191018</t>
  </si>
  <si>
    <r>
      <t xml:space="preserve">PO# </t>
    </r>
    <r>
      <rPr>
        <b/>
        <i/>
        <sz val="11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>:</t>
    </r>
  </si>
  <si>
    <r>
      <rPr>
        <b/>
        <sz val="11"/>
        <rFont val="Calibri (Body)"/>
      </rPr>
      <t>- For packaged negative controls only,</t>
    </r>
    <r>
      <rPr>
        <b/>
        <u/>
        <sz val="11"/>
        <rFont val="Calibri (Body)"/>
      </rPr>
      <t xml:space="preserve"> </t>
    </r>
    <r>
      <rPr>
        <b/>
        <u/>
        <sz val="11"/>
        <color rgb="FF0000FF"/>
        <rFont val="Calibri (Body)"/>
      </rPr>
      <t>please order separately</t>
    </r>
  </si>
  <si>
    <t>Gene Symbol</t>
  </si>
  <si>
    <r>
      <rPr>
        <i/>
        <sz val="11"/>
        <rFont val="Calibri (Body)"/>
      </rPr>
      <t xml:space="preserve"> as controls for off-target effects. Reference:</t>
    </r>
    <r>
      <rPr>
        <i/>
        <u/>
        <sz val="11"/>
        <color theme="10"/>
        <rFont val="Calibri"/>
        <family val="2"/>
        <scheme val="minor"/>
      </rPr>
      <t xml:space="preserve"> https://doi.org/10.1371/journal.pone.0051942</t>
    </r>
  </si>
  <si>
    <r>
      <rPr>
        <b/>
        <i/>
        <sz val="11"/>
        <rFont val="Calibri"/>
        <family val="2"/>
        <scheme val="minor"/>
      </rPr>
      <t>*NOTE: C911 Controls</t>
    </r>
    <r>
      <rPr>
        <i/>
        <sz val="11"/>
        <rFont val="Calibri"/>
        <family val="2"/>
        <scheme val="minor"/>
      </rPr>
      <t xml:space="preserve"> are not standard NT controls--they are designed for each shRNA sequence</t>
    </r>
  </si>
  <si>
    <t># of C911 Off-Target Controls*</t>
  </si>
  <si>
    <r>
      <t>Fill in information for each gene target</t>
    </r>
    <r>
      <rPr>
        <b/>
        <i/>
        <sz val="14"/>
        <color rgb="FFFF0000"/>
        <rFont val="Calibri"/>
        <family val="2"/>
        <scheme val="minor"/>
      </rPr>
      <t xml:space="preserve"> (Please use NCBI/Entrez Nomenclature):</t>
    </r>
  </si>
  <si>
    <t>1x10^7TU (+$385/construct)</t>
  </si>
  <si>
    <t>2x10^7TU (+$660/construct)</t>
  </si>
  <si>
    <t>1x10^8TU (+$1,650/construct)</t>
  </si>
  <si>
    <t>2x10^8TU (+$2,750/construct)</t>
  </si>
  <si>
    <t>5x10^8TU (+$5,500/construct)</t>
  </si>
  <si>
    <t>1x10^9TU (+$9,350/construct)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</si>
</sst>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dddd\,\ mmmm\ d\,\ yy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Open Sans"/>
      <family val="2"/>
    </font>
    <font>
      <sz val="10"/>
      <name val="Open Sans"/>
      <family val="2"/>
    </font>
    <font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rgb="FF008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</font>
    <font>
      <b/>
      <i/>
      <sz val="8"/>
      <color rgb="FFFF0000"/>
      <name val="Calibri"/>
      <family val="2"/>
      <scheme val="minor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sz val="12"/>
      <color rgb="FF000000"/>
      <name val="Calibri"/>
      <family val="2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sz val="8"/>
      <color rgb="FF000000"/>
      <name val="Segoe UI"/>
      <charset val="1"/>
    </font>
    <font>
      <sz val="12"/>
      <color theme="1"/>
      <name val="Calibri (Body)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rgb="FF0000FF"/>
      <name val="Calibri"/>
      <family val="2"/>
    </font>
    <font>
      <b/>
      <sz val="14"/>
      <color rgb="FFFF0000"/>
      <name val="Calibri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u/>
      <sz val="11"/>
      <name val="Calibri (Body)"/>
    </font>
    <font>
      <b/>
      <sz val="11"/>
      <name val="Calibri (Body)"/>
    </font>
    <font>
      <b/>
      <u/>
      <sz val="11"/>
      <color rgb="FF0000FF"/>
      <name val="Calibri (Body)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name val="Calibri (Body)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4F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164" fontId="6" fillId="0" borderId="0" xfId="1" applyNumberFormat="1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8" fillId="0" borderId="0" xfId="0" applyFont="1" applyAlignment="1">
      <alignment horizontal="left"/>
    </xf>
    <xf numFmtId="0" fontId="15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ill="1"/>
    <xf numFmtId="0" fontId="0" fillId="0" borderId="7" xfId="0" applyBorder="1"/>
    <xf numFmtId="0" fontId="0" fillId="0" borderId="8" xfId="0" applyBorder="1"/>
    <xf numFmtId="164" fontId="2" fillId="0" borderId="0" xfId="1" applyNumberFormat="1" applyFont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2" xfId="0" applyBorder="1"/>
    <xf numFmtId="0" fontId="2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18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15" fillId="0" borderId="10" xfId="0" applyFont="1" applyFill="1" applyBorder="1" applyAlignment="1"/>
    <xf numFmtId="0" fontId="7" fillId="0" borderId="6" xfId="0" applyFont="1" applyBorder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0" fontId="15" fillId="0" borderId="8" xfId="0" applyFont="1" applyFill="1" applyBorder="1" applyAlignment="1"/>
    <xf numFmtId="0" fontId="4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6" xfId="0" applyFont="1" applyBorder="1" applyAlignment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5" fillId="4" borderId="11" xfId="0" applyFont="1" applyFill="1" applyBorder="1" applyAlignment="1">
      <alignment horizontal="right"/>
    </xf>
    <xf numFmtId="0" fontId="2" fillId="4" borderId="12" xfId="0" applyFont="1" applyFill="1" applyBorder="1"/>
    <xf numFmtId="0" fontId="0" fillId="4" borderId="13" xfId="0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164" fontId="6" fillId="5" borderId="12" xfId="1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right"/>
    </xf>
    <xf numFmtId="164" fontId="14" fillId="5" borderId="12" xfId="1" applyNumberFormat="1" applyFont="1" applyFill="1" applyBorder="1" applyAlignment="1">
      <alignment horizontal="center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2" fillId="0" borderId="0" xfId="0" applyFont="1"/>
    <xf numFmtId="165" fontId="2" fillId="0" borderId="0" xfId="0" applyNumberFormat="1" applyFont="1" applyAlignment="1">
      <alignment horizontal="right"/>
    </xf>
    <xf numFmtId="0" fontId="12" fillId="4" borderId="0" xfId="0" applyFont="1" applyFill="1" applyBorder="1" applyAlignment="1">
      <alignment horizontal="right"/>
    </xf>
    <xf numFmtId="0" fontId="18" fillId="0" borderId="9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10" xfId="0" applyFont="1" applyBorder="1"/>
    <xf numFmtId="0" fontId="18" fillId="0" borderId="0" xfId="0" applyFont="1" applyFill="1" applyBorder="1"/>
    <xf numFmtId="0" fontId="18" fillId="0" borderId="0" xfId="0" applyFont="1"/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9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quotePrefix="1" applyFont="1"/>
    <xf numFmtId="6" fontId="30" fillId="0" borderId="0" xfId="0" applyNumberFormat="1" applyFont="1"/>
    <xf numFmtId="0" fontId="28" fillId="0" borderId="0" xfId="0" applyFont="1" applyBorder="1"/>
    <xf numFmtId="0" fontId="29" fillId="0" borderId="0" xfId="0" applyFont="1" applyBorder="1"/>
    <xf numFmtId="0" fontId="31" fillId="0" borderId="0" xfId="0" applyFont="1" applyBorder="1"/>
    <xf numFmtId="0" fontId="32" fillId="0" borderId="0" xfId="0" applyFont="1" applyFill="1" applyBorder="1" applyAlignment="1"/>
    <xf numFmtId="14" fontId="30" fillId="0" borderId="2" xfId="0" applyNumberFormat="1" applyFont="1" applyBorder="1" applyAlignment="1">
      <alignment horizontal="left"/>
    </xf>
    <xf numFmtId="14" fontId="30" fillId="0" borderId="2" xfId="0" applyNumberFormat="1" applyFont="1" applyBorder="1" applyAlignment="1">
      <alignment horizont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center"/>
    </xf>
    <xf numFmtId="0" fontId="32" fillId="0" borderId="0" xfId="0" applyFont="1" applyFill="1"/>
    <xf numFmtId="14" fontId="30" fillId="0" borderId="2" xfId="0" quotePrefix="1" applyNumberFormat="1" applyFont="1" applyBorder="1" applyAlignment="1">
      <alignment horizontal="left"/>
    </xf>
    <xf numFmtId="14" fontId="30" fillId="0" borderId="2" xfId="0" quotePrefix="1" applyNumberFormat="1" applyFont="1" applyBorder="1" applyAlignment="1">
      <alignment horizontal="center"/>
    </xf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30" fillId="0" borderId="0" xfId="0" applyFont="1" applyFill="1"/>
    <xf numFmtId="0" fontId="32" fillId="0" borderId="2" xfId="0" quotePrefix="1" applyFont="1" applyFill="1" applyBorder="1" applyAlignment="1">
      <alignment horizontal="center"/>
    </xf>
    <xf numFmtId="14" fontId="33" fillId="0" borderId="2" xfId="0" applyNumberFormat="1" applyFont="1" applyBorder="1" applyAlignment="1">
      <alignment horizontal="left"/>
    </xf>
    <xf numFmtId="14" fontId="33" fillId="0" borderId="2" xfId="0" applyNumberFormat="1" applyFont="1" applyBorder="1" applyAlignment="1">
      <alignment horizontal="center"/>
    </xf>
    <xf numFmtId="0" fontId="32" fillId="0" borderId="2" xfId="0" quotePrefix="1" applyFont="1" applyFill="1" applyBorder="1"/>
    <xf numFmtId="0" fontId="34" fillId="0" borderId="0" xfId="0" applyFont="1" applyFill="1" applyBorder="1" applyAlignment="1"/>
    <xf numFmtId="0" fontId="0" fillId="0" borderId="0" xfId="0" applyBorder="1" applyAlignment="1">
      <alignment horizontal="left"/>
    </xf>
    <xf numFmtId="0" fontId="35" fillId="0" borderId="0" xfId="0" applyFont="1"/>
    <xf numFmtId="0" fontId="2" fillId="4" borderId="9" xfId="0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9" xfId="0" applyFont="1" applyBorder="1" applyAlignment="1">
      <alignment vertical="top"/>
    </xf>
    <xf numFmtId="0" fontId="2" fillId="0" borderId="9" xfId="0" applyFont="1" applyBorder="1" applyAlignment="1">
      <alignment horizontal="left" indent="1"/>
    </xf>
    <xf numFmtId="0" fontId="36" fillId="0" borderId="0" xfId="10" quotePrefix="1" applyFont="1" applyBorder="1" applyAlignment="1">
      <alignment horizontal="left"/>
    </xf>
    <xf numFmtId="0" fontId="2" fillId="0" borderId="9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Fill="1" applyBorder="1"/>
    <xf numFmtId="0" fontId="0" fillId="0" borderId="0" xfId="0" applyFont="1"/>
    <xf numFmtId="0" fontId="13" fillId="0" borderId="9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Fill="1" applyBorder="1" applyAlignment="1">
      <alignment horizontal="left"/>
    </xf>
    <xf numFmtId="0" fontId="40" fillId="0" borderId="13" xfId="0" applyFont="1" applyBorder="1" applyAlignment="1">
      <alignment horizontal="right" indent="1"/>
    </xf>
    <xf numFmtId="0" fontId="40" fillId="0" borderId="10" xfId="0" applyFont="1" applyBorder="1" applyAlignment="1">
      <alignment horizontal="right" indent="1"/>
    </xf>
    <xf numFmtId="0" fontId="2" fillId="3" borderId="14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43" fillId="0" borderId="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9" xfId="0" applyFont="1" applyBorder="1" applyAlignment="1">
      <alignment vertical="top"/>
    </xf>
    <xf numFmtId="0" fontId="18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8" fillId="0" borderId="0" xfId="1" applyNumberFormat="1" applyFont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protection locked="0"/>
    </xf>
    <xf numFmtId="0" fontId="0" fillId="0" borderId="0" xfId="0" applyFont="1" applyProtection="1">
      <protection locked="0"/>
    </xf>
    <xf numFmtId="0" fontId="5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6" fillId="0" borderId="10" xfId="10" applyFont="1" applyBorder="1" applyAlignment="1">
      <alignment horizontal="right"/>
    </xf>
    <xf numFmtId="0" fontId="56" fillId="0" borderId="0" xfId="10" applyFont="1" applyBorder="1" applyAlignment="1"/>
    <xf numFmtId="0" fontId="60" fillId="0" borderId="15" xfId="0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14" xfId="0" applyFont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16" fontId="16" fillId="0" borderId="3" xfId="0" applyNumberFormat="1" applyFont="1" applyFill="1" applyBorder="1" applyAlignment="1">
      <alignment horizontal="center"/>
    </xf>
    <xf numFmtId="16" fontId="16" fillId="0" borderId="0" xfId="0" applyNumberFormat="1" applyFont="1" applyFill="1" applyBorder="1" applyAlignment="1">
      <alignment horizontal="center"/>
    </xf>
    <xf numFmtId="0" fontId="53" fillId="0" borderId="0" xfId="10" quotePrefix="1" applyFont="1" applyBorder="1" applyAlignment="1" applyProtection="1">
      <alignment horizontal="left"/>
      <protection locked="0"/>
    </xf>
    <xf numFmtId="0" fontId="58" fillId="0" borderId="12" xfId="10" applyFont="1" applyBorder="1" applyAlignment="1" applyProtection="1">
      <alignment horizontal="right" vertical="top"/>
      <protection locked="0"/>
    </xf>
    <xf numFmtId="0" fontId="58" fillId="0" borderId="13" xfId="10" applyFont="1" applyBorder="1" applyAlignment="1" applyProtection="1">
      <alignment horizontal="right" vertical="top"/>
      <protection locked="0"/>
    </xf>
    <xf numFmtId="0" fontId="46" fillId="6" borderId="16" xfId="10" applyFont="1" applyFill="1" applyBorder="1" applyAlignment="1" applyProtection="1">
      <alignment horizontal="center" vertical="center" wrapText="1"/>
      <protection locked="0"/>
    </xf>
    <xf numFmtId="0" fontId="46" fillId="6" borderId="17" xfId="10" applyFont="1" applyFill="1" applyBorder="1" applyAlignment="1" applyProtection="1">
      <alignment horizontal="center" vertical="center"/>
      <protection locked="0"/>
    </xf>
    <xf numFmtId="0" fontId="46" fillId="6" borderId="18" xfId="1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</cellXfs>
  <cellStyles count="11">
    <cellStyle name="Currency" xfId="1" builtinId="4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2" xr:uid="{00000000-0005-0000-0000-000009000000}"/>
    <cellStyle name="Note 2" xfId="3" xr:uid="{00000000-0005-0000-0000-00000A000000}"/>
  </cellStyles>
  <dxfs count="46"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46AD47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2" fmlaLink="$B$67" fmlaRange="Sheet2!$A$25:$A$31" noThreeD="1" sel="1" val="0"/>
</file>

<file path=xl/ctrlProps/ctrlProp10.xml><?xml version="1.0" encoding="utf-8"?>
<formControlPr xmlns="http://schemas.microsoft.com/office/spreadsheetml/2009/9/main" objectType="CheckBox" fmlaLink="$I$50" lockText="1" noThreeD="1"/>
</file>

<file path=xl/ctrlProps/ctrlProp11.xml><?xml version="1.0" encoding="utf-8"?>
<formControlPr xmlns="http://schemas.microsoft.com/office/spreadsheetml/2009/9/main" objectType="CheckBox" fmlaLink="$I$54" lockText="1" noThreeD="1"/>
</file>

<file path=xl/ctrlProps/ctrlProp12.xml><?xml version="1.0" encoding="utf-8"?>
<formControlPr xmlns="http://schemas.microsoft.com/office/spreadsheetml/2009/9/main" objectType="CheckBox" fmlaLink="$I$52" lockText="1" noThreeD="1"/>
</file>

<file path=xl/ctrlProps/ctrlProp13.xml><?xml version="1.0" encoding="utf-8"?>
<formControlPr xmlns="http://schemas.microsoft.com/office/spreadsheetml/2009/9/main" objectType="CheckBox" fmlaLink="$I$53" lockText="1" noThreeD="1"/>
</file>

<file path=xl/ctrlProps/ctrlProp14.xml><?xml version="1.0" encoding="utf-8"?>
<formControlPr xmlns="http://schemas.microsoft.com/office/spreadsheetml/2009/9/main" objectType="CheckBox" fmlaLink="$I$51" lockText="1" noThreeD="1"/>
</file>

<file path=xl/ctrlProps/ctrlProp15.xml><?xml version="1.0" encoding="utf-8"?>
<formControlPr xmlns="http://schemas.microsoft.com/office/spreadsheetml/2009/9/main" objectType="CheckBox" fmlaLink="$I$56" lockText="1" noThreeD="1"/>
</file>

<file path=xl/ctrlProps/ctrlProp16.xml><?xml version="1.0" encoding="utf-8"?>
<formControlPr xmlns="http://schemas.microsoft.com/office/spreadsheetml/2009/9/main" objectType="CheckBox" fmlaLink="$I$57" lockText="1" noThreeD="1"/>
</file>

<file path=xl/ctrlProps/ctrlProp17.xml><?xml version="1.0" encoding="utf-8"?>
<formControlPr xmlns="http://schemas.microsoft.com/office/spreadsheetml/2009/9/main" objectType="CheckBox" fmlaLink="$I$73" lockText="1" noThreeD="1"/>
</file>

<file path=xl/ctrlProps/ctrlProp18.xml><?xml version="1.0" encoding="utf-8"?>
<formControlPr xmlns="http://schemas.microsoft.com/office/spreadsheetml/2009/9/main" objectType="CheckBox" fmlaLink="$I$87" lockText="1"/>
</file>

<file path=xl/ctrlProps/ctrlProp19.xml><?xml version="1.0" encoding="utf-8"?>
<formControlPr xmlns="http://schemas.microsoft.com/office/spreadsheetml/2009/9/main" objectType="CheckBox" fmlaLink="$I$58" lockText="1" noThreeD="1"/>
</file>

<file path=xl/ctrlProps/ctrlProp2.xml><?xml version="1.0" encoding="utf-8"?>
<formControlPr xmlns="http://schemas.microsoft.com/office/spreadsheetml/2009/9/main" objectType="List" dx="22" fmlaLink="$C$37" fmlaRange="shRNA_Selection_Marker" noThreeD="1" sel="1" val="0"/>
</file>

<file path=xl/ctrlProps/ctrlProp20.xml><?xml version="1.0" encoding="utf-8"?>
<formControlPr xmlns="http://schemas.microsoft.com/office/spreadsheetml/2009/9/main" objectType="CheckBox" fmlaLink="$I$59" lockText="1" noThreeD="1"/>
</file>

<file path=xl/ctrlProps/ctrlProp21.xml><?xml version="1.0" encoding="utf-8"?>
<formControlPr xmlns="http://schemas.microsoft.com/office/spreadsheetml/2009/9/main" objectType="CheckBox" fmlaLink="$I$60" lockText="1" noThreeD="1"/>
</file>

<file path=xl/ctrlProps/ctrlProp3.xml><?xml version="1.0" encoding="utf-8"?>
<formControlPr xmlns="http://schemas.microsoft.com/office/spreadsheetml/2009/9/main" objectType="List" dx="22" fmlaLink="$E$37" fmlaRange="shRNA_Selection_Markers_Promoters" noThreeD="1" sel="1" val="0"/>
</file>

<file path=xl/ctrlProps/ctrlProp4.xml><?xml version="1.0" encoding="utf-8"?>
<formControlPr xmlns="http://schemas.microsoft.com/office/spreadsheetml/2009/9/main" objectType="List" dx="22" fmlaLink="$B$37" fmlaRange="shRNA_Inducible_Constitutive" noThreeD="1" sel="1" val="0"/>
</file>

<file path=xl/ctrlProps/ctrlProp5.xml><?xml version="1.0" encoding="utf-8"?>
<formControlPr xmlns="http://schemas.microsoft.com/office/spreadsheetml/2009/9/main" objectType="List" dx="22" fmlaLink="$D$37" fmlaRange="shRNA_Fluorescent_Marker" noThreeD="1" sel="1" val="0"/>
</file>

<file path=xl/ctrlProps/ctrlProp6.xml><?xml version="1.0" encoding="utf-8"?>
<formControlPr xmlns="http://schemas.microsoft.com/office/spreadsheetml/2009/9/main" objectType="CheckBox" fmlaLink="$I$47" lockText="1" noThreeD="1"/>
</file>

<file path=xl/ctrlProps/ctrlProp7.xml><?xml version="1.0" encoding="utf-8"?>
<formControlPr xmlns="http://schemas.microsoft.com/office/spreadsheetml/2009/9/main" objectType="CheckBox" fmlaLink="$I$48" lockText="1" noThreeD="1"/>
</file>

<file path=xl/ctrlProps/ctrlProp8.xml><?xml version="1.0" encoding="utf-8"?>
<formControlPr xmlns="http://schemas.microsoft.com/office/spreadsheetml/2009/9/main" objectType="CheckBox" fmlaLink="$I$55" lockText="1" noThreeD="1"/>
</file>

<file path=xl/ctrlProps/ctrlProp9.xml><?xml version="1.0" encoding="utf-8"?>
<formControlPr xmlns="http://schemas.microsoft.com/office/spreadsheetml/2009/9/main" objectType="CheckBox" fmlaLink="$I$4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62</xdr:row>
          <xdr:rowOff>25400</xdr:rowOff>
        </xdr:from>
        <xdr:to>
          <xdr:col>2</xdr:col>
          <xdr:colOff>749300</xdr:colOff>
          <xdr:row>69</xdr:row>
          <xdr:rowOff>139700</xdr:rowOff>
        </xdr:to>
        <xdr:sp macro="" textlink="">
          <xdr:nvSpPr>
            <xdr:cNvPr id="1063" name="List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33</xdr:row>
          <xdr:rowOff>25400</xdr:rowOff>
        </xdr:from>
        <xdr:to>
          <xdr:col>2</xdr:col>
          <xdr:colOff>1816100</xdr:colOff>
          <xdr:row>39</xdr:row>
          <xdr:rowOff>12700</xdr:rowOff>
        </xdr:to>
        <xdr:sp macro="" textlink="">
          <xdr:nvSpPr>
            <xdr:cNvPr id="1067" name="List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33</xdr:row>
          <xdr:rowOff>38100</xdr:rowOff>
        </xdr:from>
        <xdr:to>
          <xdr:col>5</xdr:col>
          <xdr:colOff>12700</xdr:colOff>
          <xdr:row>39</xdr:row>
          <xdr:rowOff>25400</xdr:rowOff>
        </xdr:to>
        <xdr:sp macro="" textlink="">
          <xdr:nvSpPr>
            <xdr:cNvPr id="1072" name="List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33</xdr:row>
          <xdr:rowOff>25400</xdr:rowOff>
        </xdr:from>
        <xdr:to>
          <xdr:col>1</xdr:col>
          <xdr:colOff>1854200</xdr:colOff>
          <xdr:row>38</xdr:row>
          <xdr:rowOff>165100</xdr:rowOff>
        </xdr:to>
        <xdr:sp macro="" textlink="">
          <xdr:nvSpPr>
            <xdr:cNvPr id="1079" name="List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33</xdr:row>
          <xdr:rowOff>25400</xdr:rowOff>
        </xdr:from>
        <xdr:to>
          <xdr:col>3</xdr:col>
          <xdr:colOff>1803400</xdr:colOff>
          <xdr:row>39</xdr:row>
          <xdr:rowOff>12700</xdr:rowOff>
        </xdr:to>
        <xdr:sp macro="" textlink="">
          <xdr:nvSpPr>
            <xdr:cNvPr id="1080" name="List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895350</xdr:colOff>
      <xdr:row>42</xdr:row>
      <xdr:rowOff>180975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24890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45</xdr:row>
          <xdr:rowOff>12700</xdr:rowOff>
        </xdr:from>
        <xdr:to>
          <xdr:col>2</xdr:col>
          <xdr:colOff>1397000</xdr:colOff>
          <xdr:row>47</xdr:row>
          <xdr:rowOff>12700</xdr:rowOff>
        </xdr:to>
        <xdr:sp macro="" textlink="">
          <xdr:nvSpPr>
            <xdr:cNvPr id="1096" name="Check Box 72" descr="SHCTL-LUC-PX: shRNA to Luciferase (non-targeting control)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SHCTL-LUC-PX: shRNA to Luciferase (non-targeting control)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46</xdr:row>
          <xdr:rowOff>177800</xdr:rowOff>
        </xdr:from>
        <xdr:to>
          <xdr:col>2</xdr:col>
          <xdr:colOff>1206500</xdr:colOff>
          <xdr:row>47</xdr:row>
          <xdr:rowOff>177800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SHCTL-LUC.2-PX: shRNA.2 to Luciferase (non-targeting)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53</xdr:row>
          <xdr:rowOff>177800</xdr:rowOff>
        </xdr:from>
        <xdr:to>
          <xdr:col>2</xdr:col>
          <xdr:colOff>1206500</xdr:colOff>
          <xdr:row>54</xdr:row>
          <xdr:rowOff>177800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SHCTL-P53-PX: shRNA to human p53 gene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47</xdr:row>
          <xdr:rowOff>177800</xdr:rowOff>
        </xdr:from>
        <xdr:to>
          <xdr:col>2</xdr:col>
          <xdr:colOff>1206500</xdr:colOff>
          <xdr:row>48</xdr:row>
          <xdr:rowOff>177800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SHCTL-NT-PX: Non-targeting shRNA Control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48</xdr:row>
          <xdr:rowOff>177800</xdr:rowOff>
        </xdr:from>
        <xdr:to>
          <xdr:col>2</xdr:col>
          <xdr:colOff>1206500</xdr:colOff>
          <xdr:row>49</xdr:row>
          <xdr:rowOff>177800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SHCTL-EIF3A-PX: shRNA to human EIF3A (lethal)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52</xdr:row>
          <xdr:rowOff>177800</xdr:rowOff>
        </xdr:from>
        <xdr:to>
          <xdr:col>2</xdr:col>
          <xdr:colOff>1206500</xdr:colOff>
          <xdr:row>53</xdr:row>
          <xdr:rowOff>177800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SHCTL-RPL30-PX: shRNA to human RPL30 (lethal)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50</xdr:row>
          <xdr:rowOff>177800</xdr:rowOff>
        </xdr:from>
        <xdr:to>
          <xdr:col>2</xdr:col>
          <xdr:colOff>901700</xdr:colOff>
          <xdr:row>51</xdr:row>
          <xdr:rowOff>177800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SHCTL-PSMA1-PX: shRNA to human PSMA1 (lethal)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51</xdr:row>
          <xdr:rowOff>177800</xdr:rowOff>
        </xdr:from>
        <xdr:to>
          <xdr:col>2</xdr:col>
          <xdr:colOff>1206500</xdr:colOff>
          <xdr:row>52</xdr:row>
          <xdr:rowOff>177800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SHCTL-PSMA6-PX: shRNA to human PSMA6 (lethal)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49</xdr:row>
          <xdr:rowOff>177800</xdr:rowOff>
        </xdr:from>
        <xdr:to>
          <xdr:col>2</xdr:col>
          <xdr:colOff>1206500</xdr:colOff>
          <xdr:row>50</xdr:row>
          <xdr:rowOff>177800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SHCTL-KRAS-PX: shRNA to human KRAS (lethal)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45</xdr:row>
          <xdr:rowOff>0</xdr:rowOff>
        </xdr:from>
        <xdr:to>
          <xdr:col>5</xdr:col>
          <xdr:colOff>254000</xdr:colOff>
          <xdr:row>47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CPCP-K2A: Ready-to-Use Lenti Packaging Mix ($340 / 250ug)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46</xdr:row>
          <xdr:rowOff>152400</xdr:rowOff>
        </xdr:from>
        <xdr:to>
          <xdr:col>5</xdr:col>
          <xdr:colOff>139700</xdr:colOff>
          <xdr:row>48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LFVC1: LentiFuge™ Viral Concentration Reagent ($325 / 1ml)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406400</xdr:colOff>
          <xdr:row>62</xdr:row>
          <xdr:rowOff>88900</xdr:rowOff>
        </xdr:from>
        <xdr:to>
          <xdr:col>5</xdr:col>
          <xdr:colOff>965200</xdr:colOff>
          <xdr:row>63</xdr:row>
          <xdr:rowOff>165100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Check if you want Controls packaged differently than the Custom constructs 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73025</xdr:colOff>
      <xdr:row>73</xdr:row>
      <xdr:rowOff>48260</xdr:rowOff>
    </xdr:from>
    <xdr:to>
      <xdr:col>3</xdr:col>
      <xdr:colOff>177800</xdr:colOff>
      <xdr:row>77</xdr:row>
      <xdr:rowOff>152400</xdr:rowOff>
    </xdr:to>
    <xdr:sp macro="" textlink="" fLocksText="0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77825" y="13726160"/>
          <a:ext cx="4575175" cy="91694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LocksWithSheet="0"/>
  </xdr:twoCellAnchor>
  <xdr:twoCellAnchor editAs="oneCell">
    <xdr:from>
      <xdr:col>4</xdr:col>
      <xdr:colOff>161925</xdr:colOff>
      <xdr:row>2</xdr:row>
      <xdr:rowOff>31750</xdr:rowOff>
    </xdr:from>
    <xdr:to>
      <xdr:col>4</xdr:col>
      <xdr:colOff>1031875</xdr:colOff>
      <xdr:row>6</xdr:row>
      <xdr:rowOff>0</xdr:rowOff>
    </xdr:to>
    <xdr:pic>
      <xdr:nvPicPr>
        <xdr:cNvPr id="22" name="Picture 21" descr="Cellecta_vert_dark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17525"/>
          <a:ext cx="86995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1076324</xdr:colOff>
      <xdr:row>1</xdr:row>
      <xdr:rowOff>171449</xdr:rowOff>
    </xdr:from>
    <xdr:to>
      <xdr:col>5</xdr:col>
      <xdr:colOff>1041399</xdr:colOff>
      <xdr:row>6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97824" y="476249"/>
          <a:ext cx="176847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Cellecta, Inc.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320 Logue Ave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Mountain View,</a:t>
          </a:r>
          <a:r>
            <a:rPr lang="en-US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 94043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www.cellecta.com</a:t>
          </a:r>
          <a:r>
            <a:rPr lang="en-US" sz="1000">
              <a:effectLst/>
            </a:rPr>
            <a:t> </a:t>
          </a:r>
        </a:p>
        <a:p>
          <a:r>
            <a:rPr lang="en-US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650-938-3910</a:t>
          </a:r>
          <a:r>
            <a:rPr lang="en-US" sz="1000">
              <a:effectLst/>
            </a:rPr>
            <a:t> </a:t>
          </a:r>
          <a:endParaRPr lang="en-US" sz="1000"/>
        </a:p>
      </xdr:txBody>
    </xdr:sp>
    <xdr:clientData/>
  </xdr:twoCellAnchor>
  <xdr:twoCellAnchor>
    <xdr:from>
      <xdr:col>2</xdr:col>
      <xdr:colOff>2044700</xdr:colOff>
      <xdr:row>62</xdr:row>
      <xdr:rowOff>20320</xdr:rowOff>
    </xdr:from>
    <xdr:to>
      <xdr:col>5</xdr:col>
      <xdr:colOff>492760</xdr:colOff>
      <xdr:row>67</xdr:row>
      <xdr:rowOff>101600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597400" y="11424920"/>
          <a:ext cx="4620260" cy="103378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457200</xdr:colOff>
      <xdr:row>73</xdr:row>
      <xdr:rowOff>48260</xdr:rowOff>
    </xdr:from>
    <xdr:to>
      <xdr:col>5</xdr:col>
      <xdr:colOff>1079500</xdr:colOff>
      <xdr:row>77</xdr:row>
      <xdr:rowOff>152400</xdr:rowOff>
    </xdr:to>
    <xdr:sp macro="" textlink="" fLocksText="0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232400" y="13726160"/>
          <a:ext cx="4572000" cy="91694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 fLocksWithSheet="0"/>
  </xdr:twoCellAnchor>
  <xdr:twoCellAnchor>
    <xdr:from>
      <xdr:col>3</xdr:col>
      <xdr:colOff>1981200</xdr:colOff>
      <xdr:row>79</xdr:row>
      <xdr:rowOff>9525</xdr:rowOff>
    </xdr:from>
    <xdr:to>
      <xdr:col>5</xdr:col>
      <xdr:colOff>1092200</xdr:colOff>
      <xdr:row>84</xdr:row>
      <xdr:rowOff>74930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56400" y="14754225"/>
          <a:ext cx="3060700" cy="789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Calculated price is an estimate.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price confirmation when order is placed.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574675</xdr:colOff>
      <xdr:row>7</xdr:row>
      <xdr:rowOff>21165</xdr:rowOff>
    </xdr:from>
    <xdr:to>
      <xdr:col>5</xdr:col>
      <xdr:colOff>1219200</xdr:colOff>
      <xdr:row>8</xdr:row>
      <xdr:rowOff>186266</xdr:rowOff>
    </xdr:to>
    <xdr:sp macro="" textlink="">
      <xdr:nvSpPr>
        <xdr:cNvPr id="28" name="Rounded Rectangl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496175" y="1519765"/>
          <a:ext cx="2447925" cy="368301"/>
        </a:xfrm>
        <a:prstGeom prst="roundRect">
          <a:avLst/>
        </a:prstGeom>
        <a:solidFill>
          <a:srgbClr val="F8FFF8"/>
        </a:solidFill>
        <a:ln w="19050">
          <a:solidFill>
            <a:srgbClr val="54D456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7</xdr:row>
          <xdr:rowOff>38100</xdr:rowOff>
        </xdr:from>
        <xdr:to>
          <xdr:col>5</xdr:col>
          <xdr:colOff>1143000</xdr:colOff>
          <xdr:row>8</xdr:row>
          <xdr:rowOff>152400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 Select to Request a Quote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47</xdr:row>
          <xdr:rowOff>165100</xdr:rowOff>
        </xdr:from>
        <xdr:to>
          <xdr:col>5</xdr:col>
          <xdr:colOff>165100</xdr:colOff>
          <xdr:row>49</xdr:row>
          <xdr:rowOff>50800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LTDR1: LentiTrans™ Transduction Reagent ($175 / 1ml)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48</xdr:row>
          <xdr:rowOff>177800</xdr:rowOff>
        </xdr:from>
        <xdr:to>
          <xdr:col>5</xdr:col>
          <xdr:colOff>165100</xdr:colOff>
          <xdr:row>50</xdr:row>
          <xdr:rowOff>63500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LTSET-G: LentiPrep™ Reagent Set with GFP ($750 / 1ml)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1016000</xdr:colOff>
          <xdr:row>49</xdr:row>
          <xdr:rowOff>177800</xdr:rowOff>
        </xdr:from>
        <xdr:to>
          <xdr:col>5</xdr:col>
          <xdr:colOff>165100</xdr:colOff>
          <xdr:row>51</xdr:row>
          <xdr:rowOff>63500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</a:rPr>
                <a:t>LTSET-R: LentiPrep™ Reagent Set with RFP ($750 / 1ml)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https://doi.org/10.1371/journal.pone.0051942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mailto:orders@cellecta.com?subject=Custom%20Construct%25Order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cellecta.com/collections/shrna-vectors-and-constructs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88"/>
  <sheetViews>
    <sheetView showGridLines="0" tabSelected="1" zoomScaleNormal="100" workbookViewId="0">
      <selection activeCell="C4" sqref="C4:D4"/>
    </sheetView>
  </sheetViews>
  <sheetFormatPr baseColWidth="10" defaultColWidth="8.83203125" defaultRowHeight="15"/>
  <cols>
    <col min="1" max="1" width="4" customWidth="1"/>
    <col min="2" max="2" width="29.5" customWidth="1"/>
    <col min="3" max="3" width="29.1640625" customWidth="1"/>
    <col min="4" max="4" width="28.1640625" customWidth="1"/>
    <col min="5" max="5" width="23.6640625" style="4" customWidth="1"/>
    <col min="6" max="6" width="23.6640625" customWidth="1"/>
    <col min="7" max="7" width="4.1640625" customWidth="1"/>
    <col min="8" max="8" width="17.83203125" style="17" customWidth="1"/>
    <col min="9" max="9" width="7.5" style="142" hidden="1" customWidth="1"/>
    <col min="10" max="10" width="21.1640625" customWidth="1"/>
    <col min="11" max="12" width="9.1640625" customWidth="1"/>
  </cols>
  <sheetData>
    <row r="1" spans="1:10" ht="24">
      <c r="A1" s="167" t="s">
        <v>41</v>
      </c>
      <c r="B1" s="167"/>
      <c r="C1" s="167"/>
      <c r="D1" s="167"/>
      <c r="E1" s="167"/>
      <c r="F1" s="167"/>
    </row>
    <row r="2" spans="1:10">
      <c r="A2" s="67"/>
      <c r="B2" s="110"/>
      <c r="E2" s="68" t="str">
        <f ca="1">IF(ISTEXT(C4),TODAY(),"")</f>
        <v/>
      </c>
      <c r="F2" s="51"/>
    </row>
    <row r="3" spans="1:10">
      <c r="B3" s="174" t="s">
        <v>36</v>
      </c>
      <c r="C3" s="174"/>
      <c r="D3" s="174"/>
      <c r="E3" s="171"/>
      <c r="F3" s="172"/>
      <c r="G3" s="6"/>
      <c r="H3" s="11"/>
    </row>
    <row r="4" spans="1:10" ht="16">
      <c r="B4" s="3" t="s">
        <v>40</v>
      </c>
      <c r="C4" s="173"/>
      <c r="D4" s="173"/>
      <c r="E4" s="12"/>
      <c r="F4" s="13"/>
      <c r="G4" s="13"/>
      <c r="H4" s="13"/>
    </row>
    <row r="5" spans="1:10" ht="16">
      <c r="B5" s="3" t="s">
        <v>82</v>
      </c>
      <c r="C5" s="173"/>
      <c r="D5" s="173"/>
      <c r="E5" s="12"/>
      <c r="F5" s="13"/>
      <c r="G5" s="13"/>
      <c r="H5" s="13"/>
    </row>
    <row r="6" spans="1:10" ht="16">
      <c r="B6" s="3" t="s">
        <v>269</v>
      </c>
      <c r="C6" s="173"/>
      <c r="D6" s="173"/>
      <c r="E6" s="12"/>
      <c r="F6" s="13"/>
      <c r="G6" s="13"/>
      <c r="H6" s="13"/>
    </row>
    <row r="7" spans="1:10" ht="16">
      <c r="B7" s="3" t="s">
        <v>270</v>
      </c>
      <c r="C7" s="173"/>
      <c r="D7" s="173"/>
      <c r="E7" s="12"/>
      <c r="F7" s="13"/>
      <c r="G7" s="13"/>
      <c r="H7" s="13"/>
    </row>
    <row r="8" spans="1:10" ht="16">
      <c r="B8" s="3" t="s">
        <v>271</v>
      </c>
      <c r="C8" s="173"/>
      <c r="D8" s="173"/>
      <c r="E8" s="159"/>
      <c r="F8" s="160"/>
      <c r="G8" s="13"/>
      <c r="J8" s="52"/>
    </row>
    <row r="9" spans="1:10" ht="16">
      <c r="B9" s="3" t="s">
        <v>0</v>
      </c>
      <c r="C9" s="173"/>
      <c r="D9" s="173"/>
      <c r="E9" s="159"/>
      <c r="F9" s="160"/>
      <c r="G9" s="13"/>
      <c r="J9" s="52"/>
    </row>
    <row r="10" spans="1:10" ht="16">
      <c r="B10" s="3" t="s">
        <v>1</v>
      </c>
      <c r="C10" s="173"/>
      <c r="D10" s="173"/>
      <c r="E10" s="14"/>
      <c r="F10" s="13"/>
      <c r="G10" s="13"/>
      <c r="J10" s="52"/>
    </row>
    <row r="11" spans="1:10" ht="16">
      <c r="B11" s="151" t="s">
        <v>323</v>
      </c>
      <c r="C11" s="173"/>
      <c r="D11" s="173"/>
      <c r="E11" s="130" t="s">
        <v>319</v>
      </c>
      <c r="F11" s="129" t="s">
        <v>322</v>
      </c>
      <c r="G11" s="13"/>
      <c r="J11" s="52"/>
    </row>
    <row r="12" spans="1:10" ht="6.75" customHeight="1" thickBot="1">
      <c r="E12" s="15"/>
      <c r="F12" s="13"/>
      <c r="G12" s="13"/>
      <c r="J12" s="52"/>
    </row>
    <row r="13" spans="1:10" ht="19">
      <c r="B13" s="34" t="s">
        <v>329</v>
      </c>
      <c r="C13" s="18"/>
      <c r="D13" s="18"/>
      <c r="E13" s="28"/>
      <c r="F13" s="150"/>
      <c r="G13" s="7"/>
      <c r="J13" s="52"/>
    </row>
    <row r="14" spans="1:10" s="5" customFormat="1">
      <c r="B14" s="154" t="s">
        <v>325</v>
      </c>
      <c r="C14" s="155" t="s">
        <v>4</v>
      </c>
      <c r="D14" s="155" t="s">
        <v>83</v>
      </c>
      <c r="E14" s="156" t="s">
        <v>60</v>
      </c>
      <c r="F14" s="157" t="s">
        <v>328</v>
      </c>
      <c r="G14" s="49"/>
      <c r="H14" s="39"/>
      <c r="I14" s="143"/>
    </row>
    <row r="15" spans="1:10">
      <c r="B15" s="60"/>
      <c r="C15" s="61"/>
      <c r="D15" s="61"/>
      <c r="E15" s="62"/>
      <c r="F15" s="133"/>
      <c r="G15" s="7"/>
      <c r="I15" s="144">
        <f t="shared" ref="I15:I24" si="0">IF(B15&lt;&gt;0,1,0)</f>
        <v>0</v>
      </c>
    </row>
    <row r="16" spans="1:10">
      <c r="B16" s="60"/>
      <c r="C16" s="61"/>
      <c r="D16" s="61"/>
      <c r="E16" s="62"/>
      <c r="F16" s="133"/>
      <c r="G16" s="7"/>
      <c r="I16" s="144">
        <f t="shared" si="0"/>
        <v>0</v>
      </c>
    </row>
    <row r="17" spans="2:10">
      <c r="B17" s="60"/>
      <c r="C17" s="61"/>
      <c r="D17" s="61"/>
      <c r="E17" s="62"/>
      <c r="F17" s="133"/>
      <c r="G17" s="7"/>
      <c r="I17" s="144">
        <f t="shared" si="0"/>
        <v>0</v>
      </c>
    </row>
    <row r="18" spans="2:10">
      <c r="B18" s="60"/>
      <c r="C18" s="61"/>
      <c r="D18" s="61"/>
      <c r="E18" s="62"/>
      <c r="F18" s="133"/>
      <c r="G18" s="7"/>
      <c r="I18" s="144">
        <f t="shared" si="0"/>
        <v>0</v>
      </c>
    </row>
    <row r="19" spans="2:10">
      <c r="B19" s="60"/>
      <c r="C19" s="61"/>
      <c r="D19" s="61"/>
      <c r="E19" s="62"/>
      <c r="F19" s="133"/>
      <c r="G19" s="7"/>
      <c r="I19" s="144">
        <f t="shared" si="0"/>
        <v>0</v>
      </c>
    </row>
    <row r="20" spans="2:10">
      <c r="B20" s="60"/>
      <c r="C20" s="61"/>
      <c r="D20" s="61"/>
      <c r="E20" s="62"/>
      <c r="F20" s="133"/>
      <c r="G20" s="7"/>
      <c r="I20" s="144">
        <f t="shared" si="0"/>
        <v>0</v>
      </c>
    </row>
    <row r="21" spans="2:10">
      <c r="B21" s="60"/>
      <c r="C21" s="61"/>
      <c r="D21" s="61"/>
      <c r="E21" s="62"/>
      <c r="F21" s="133"/>
      <c r="G21" s="7"/>
      <c r="I21" s="144">
        <f t="shared" si="0"/>
        <v>0</v>
      </c>
    </row>
    <row r="22" spans="2:10">
      <c r="B22" s="60"/>
      <c r="C22" s="61"/>
      <c r="D22" s="61"/>
      <c r="E22" s="62"/>
      <c r="F22" s="133"/>
      <c r="G22" s="7"/>
      <c r="I22" s="144">
        <f t="shared" si="0"/>
        <v>0</v>
      </c>
    </row>
    <row r="23" spans="2:10" ht="16">
      <c r="B23" s="60"/>
      <c r="C23" s="61"/>
      <c r="D23" s="61"/>
      <c r="E23" s="62"/>
      <c r="F23" s="133"/>
      <c r="G23" s="7"/>
      <c r="I23" s="144">
        <f t="shared" si="0"/>
        <v>0</v>
      </c>
      <c r="J23" s="12"/>
    </row>
    <row r="24" spans="2:10" ht="16">
      <c r="B24" s="60"/>
      <c r="C24" s="61"/>
      <c r="D24" s="61"/>
      <c r="E24" s="62"/>
      <c r="F24" s="133"/>
      <c r="G24" s="7"/>
      <c r="I24" s="144">
        <f t="shared" si="0"/>
        <v>0</v>
      </c>
      <c r="J24" s="14"/>
    </row>
    <row r="25" spans="2:10" ht="17">
      <c r="B25" s="112" t="s">
        <v>37</v>
      </c>
      <c r="C25" s="114">
        <f>+SUM(I15:I24)</f>
        <v>0</v>
      </c>
      <c r="D25" s="113" t="s">
        <v>61</v>
      </c>
      <c r="E25" s="115">
        <f>+SUM(E15:E24)</f>
        <v>0</v>
      </c>
      <c r="F25" s="134">
        <f>+SUM(F15:F24)</f>
        <v>0</v>
      </c>
      <c r="G25" s="7"/>
      <c r="J25" s="15"/>
    </row>
    <row r="26" spans="2:10" ht="20" customHeight="1">
      <c r="B26" s="29"/>
      <c r="C26" s="7"/>
      <c r="D26" s="153"/>
      <c r="E26" s="153"/>
      <c r="F26" s="152" t="s">
        <v>327</v>
      </c>
      <c r="G26" s="7"/>
    </row>
    <row r="27" spans="2:10" ht="17" thickBot="1">
      <c r="B27" s="56" t="s">
        <v>63</v>
      </c>
      <c r="C27" s="57">
        <f>IFERROR(CHOOSE(I27,PRODUCT(SUM(E25,F25),I29),PRODUCT(SUM(E25,F25),I30),PRODUCT(SUM(E25,F25),I31),PRODUCT(SUM(E25,F25),I32),PRODUCT(SUM(E25,F25),I33),PRODUCT(SUM(E25,F25),I34)),0)</f>
        <v>0</v>
      </c>
      <c r="D27" s="162" t="s">
        <v>326</v>
      </c>
      <c r="E27" s="162"/>
      <c r="F27" s="163"/>
      <c r="G27" s="7"/>
      <c r="I27" s="144">
        <f>IF(SUM(E25,F25)=0,0,IF(AND(SUM(E25,F25)&gt;0,SUM(E25,F25)&lt;4),1,IF(AND(SUM(E25,F25)&gt;3,SUM(E25,F25)&lt;8),2,IF(AND(SUM(E25,F25)&gt;7,SUM(E25,F25)&lt;15),3,IF(AND(SUM(E25,F25)&gt;14,SUM(E25,F25)&lt;30),4,IF(AND(SUM(E25,F25)&gt;29,SUM(E25,F25)&lt;50),5,IF((SUM(E25,F25)&gt;49),5,"error")))))))</f>
        <v>0</v>
      </c>
    </row>
    <row r="28" spans="2:10" ht="5" customHeight="1" thickBot="1"/>
    <row r="29" spans="2:10" ht="21">
      <c r="B29" s="34" t="s">
        <v>81</v>
      </c>
      <c r="C29" s="18"/>
      <c r="D29" s="18"/>
      <c r="E29" s="28"/>
      <c r="F29" s="19"/>
      <c r="G29" s="7"/>
      <c r="H29" s="40"/>
      <c r="I29" s="145">
        <v>350</v>
      </c>
    </row>
    <row r="30" spans="2:10">
      <c r="B30" s="29"/>
      <c r="C30" s="7"/>
      <c r="D30" s="7"/>
      <c r="E30" s="6"/>
      <c r="F30" s="21"/>
      <c r="G30" s="7"/>
      <c r="H30" s="40"/>
      <c r="I30" s="145">
        <v>300</v>
      </c>
    </row>
    <row r="31" spans="2:10">
      <c r="B31" s="24" t="s">
        <v>43</v>
      </c>
      <c r="C31" s="168" t="s">
        <v>78</v>
      </c>
      <c r="D31" s="169"/>
      <c r="E31" s="6"/>
      <c r="F31" s="21"/>
      <c r="G31" s="7"/>
      <c r="H31" s="40"/>
      <c r="I31" s="145">
        <v>275</v>
      </c>
    </row>
    <row r="32" spans="2:10">
      <c r="B32" s="29"/>
      <c r="C32" s="7"/>
      <c r="D32" s="7"/>
      <c r="E32" s="6"/>
      <c r="F32" s="21"/>
      <c r="G32" s="7"/>
      <c r="H32" s="40"/>
      <c r="I32" s="145">
        <v>250</v>
      </c>
    </row>
    <row r="33" spans="2:12" s="1" customFormat="1">
      <c r="B33" s="35" t="s">
        <v>267</v>
      </c>
      <c r="C33" s="36" t="s">
        <v>28</v>
      </c>
      <c r="D33" s="36" t="s">
        <v>29</v>
      </c>
      <c r="E33" s="36" t="s">
        <v>30</v>
      </c>
      <c r="F33" s="37"/>
      <c r="G33" s="8"/>
      <c r="H33" s="41"/>
      <c r="I33" s="145">
        <v>235</v>
      </c>
    </row>
    <row r="34" spans="2:12" s="75" customFormat="1" ht="14">
      <c r="B34" s="70"/>
      <c r="C34" s="30"/>
      <c r="D34" s="71"/>
      <c r="E34" s="72"/>
      <c r="F34" s="73"/>
      <c r="G34" s="71"/>
      <c r="H34" s="74"/>
      <c r="I34" s="145">
        <v>220</v>
      </c>
    </row>
    <row r="35" spans="2:12" s="75" customFormat="1" ht="14">
      <c r="B35" s="76"/>
      <c r="C35" s="71"/>
      <c r="D35" s="71"/>
      <c r="E35" s="72"/>
      <c r="F35" s="73"/>
      <c r="G35" s="71"/>
      <c r="H35" s="74"/>
      <c r="I35" s="142"/>
    </row>
    <row r="36" spans="2:12" s="75" customFormat="1" ht="14">
      <c r="B36" s="76"/>
      <c r="C36" s="71"/>
      <c r="D36" s="71"/>
      <c r="E36" s="72"/>
      <c r="F36" s="73"/>
      <c r="G36" s="71"/>
      <c r="H36" s="74"/>
      <c r="I36" s="142"/>
    </row>
    <row r="37" spans="2:12" s="81" customFormat="1" ht="14">
      <c r="B37" s="77">
        <v>1</v>
      </c>
      <c r="C37" s="78">
        <v>1</v>
      </c>
      <c r="D37" s="78">
        <v>1</v>
      </c>
      <c r="E37" s="78">
        <v>1</v>
      </c>
      <c r="F37" s="79"/>
      <c r="G37" s="72"/>
      <c r="H37" s="80"/>
      <c r="I37" s="146">
        <v>340</v>
      </c>
    </row>
    <row r="38" spans="2:12" s="81" customFormat="1" ht="14">
      <c r="B38" s="77"/>
      <c r="C38" s="78"/>
      <c r="D38" s="78"/>
      <c r="E38" s="78"/>
      <c r="F38" s="79"/>
      <c r="G38" s="72"/>
      <c r="H38" s="80"/>
      <c r="I38" s="146">
        <v>325</v>
      </c>
    </row>
    <row r="39" spans="2:12" s="81" customFormat="1" ht="14">
      <c r="B39" s="77"/>
      <c r="C39" s="78"/>
      <c r="D39" s="78"/>
      <c r="E39" s="78"/>
      <c r="F39" s="79"/>
      <c r="G39" s="72"/>
      <c r="H39" s="80"/>
      <c r="I39" s="144">
        <v>175</v>
      </c>
    </row>
    <row r="40" spans="2:12" s="140" customFormat="1" ht="16">
      <c r="B40" s="136" t="str">
        <f>INDEX(Plasmid_Type,$B$37)</f>
        <v>pRSI-U6-(shRNA)</v>
      </c>
      <c r="C40" s="137" t="str">
        <f>INDEX(Plasmid_Selection_Markers,$C$37)</f>
        <v>-Puro</v>
      </c>
      <c r="D40" s="137" t="str">
        <f>INDEX(Plasmid_Fluorescent_Markers,$D$37)</f>
        <v>-RFP</v>
      </c>
      <c r="E40" s="137" t="str">
        <f>INDEX(Plasmid_Promoters,$E$37)</f>
        <v>-UbiC</v>
      </c>
      <c r="F40" s="138"/>
      <c r="G40" s="137"/>
      <c r="H40" s="139"/>
      <c r="I40" s="144">
        <v>750</v>
      </c>
    </row>
    <row r="41" spans="2:12" ht="5" customHeight="1">
      <c r="B41" s="84"/>
      <c r="C41" s="7"/>
      <c r="D41" s="7"/>
      <c r="E41" s="6"/>
      <c r="F41" s="21"/>
      <c r="G41" s="7"/>
      <c r="H41" s="40"/>
      <c r="I41" s="144">
        <v>750</v>
      </c>
    </row>
    <row r="42" spans="2:12">
      <c r="B42" s="141" t="s">
        <v>320</v>
      </c>
      <c r="C42" s="7"/>
      <c r="D42" s="7"/>
      <c r="E42" s="6"/>
      <c r="F42" s="21"/>
      <c r="G42" s="7"/>
      <c r="H42" s="40"/>
    </row>
    <row r="43" spans="2:12" ht="16" thickBot="1">
      <c r="B43" s="53" t="s">
        <v>38</v>
      </c>
      <c r="C43" s="170" t="str">
        <f>IF(OR(C31=INDEX(shRNA_Vectors,1),ISBLANK(C31)),CONCATENATE(B40,E40,(IF($B$37=2,"-TetR","")),D40,C40),'shRNA Order Form'!C31)</f>
        <v>pRSI-U6-(shRNA)-UbiC-RFP-Puro</v>
      </c>
      <c r="D43" s="170"/>
      <c r="E43" s="54" t="str">
        <f>IF(OR(C31=INDEX(shRNA_Vectors,1),ISBLANK(C31)),"&lt;-- Vector Features", "&lt;-- Vector Chosen from List")</f>
        <v>&lt;-- Vector Features</v>
      </c>
      <c r="F43" s="55"/>
      <c r="G43" s="6"/>
      <c r="H43" s="11"/>
    </row>
    <row r="44" spans="2:12" ht="5" customHeight="1" thickBot="1">
      <c r="B44" s="9"/>
      <c r="F44" s="4"/>
      <c r="G44" s="4"/>
      <c r="H44" s="42"/>
    </row>
    <row r="45" spans="2:12" ht="19">
      <c r="B45" s="34" t="s">
        <v>264</v>
      </c>
      <c r="C45" s="18"/>
      <c r="D45" s="18"/>
      <c r="E45" s="28"/>
      <c r="F45" s="19"/>
      <c r="G45" s="7"/>
      <c r="H45" s="40"/>
    </row>
    <row r="46" spans="2:12" ht="5.25" customHeight="1">
      <c r="B46" s="29"/>
      <c r="C46" s="25"/>
      <c r="D46" s="7"/>
      <c r="E46" s="6"/>
      <c r="F46" s="21"/>
      <c r="G46" s="7"/>
      <c r="H46" s="40"/>
      <c r="L46" s="4"/>
    </row>
    <row r="47" spans="2:12">
      <c r="B47" s="29"/>
      <c r="C47" s="25"/>
      <c r="D47" s="135" t="str">
        <f t="shared" ref="D47:D55" si="1">IF(I47,300,"")</f>
        <v/>
      </c>
      <c r="E47" s="6"/>
      <c r="F47" s="63">
        <f>IF($I$56,1,0)</f>
        <v>0</v>
      </c>
      <c r="G47" s="7"/>
      <c r="H47" s="40"/>
      <c r="I47" s="142" t="b">
        <v>0</v>
      </c>
      <c r="L47" s="4"/>
    </row>
    <row r="48" spans="2:12">
      <c r="B48" s="29"/>
      <c r="C48" s="25"/>
      <c r="D48" s="135" t="str">
        <f t="shared" si="1"/>
        <v/>
      </c>
      <c r="E48" s="6"/>
      <c r="F48" s="63">
        <f>IF($I$57,1,0)</f>
        <v>0</v>
      </c>
      <c r="G48" s="7"/>
      <c r="H48" s="40"/>
      <c r="I48" s="142" t="b">
        <v>0</v>
      </c>
      <c r="L48" s="4"/>
    </row>
    <row r="49" spans="2:12">
      <c r="B49" s="29"/>
      <c r="C49" s="25"/>
      <c r="D49" s="135" t="str">
        <f t="shared" si="1"/>
        <v/>
      </c>
      <c r="E49" s="6"/>
      <c r="F49" s="63">
        <f>IF($I$58,1,0)</f>
        <v>0</v>
      </c>
      <c r="G49" s="7"/>
      <c r="H49" s="40"/>
      <c r="I49" s="142" t="b">
        <v>0</v>
      </c>
      <c r="L49" s="4"/>
    </row>
    <row r="50" spans="2:12">
      <c r="B50" s="29"/>
      <c r="C50" s="25"/>
      <c r="D50" s="135" t="str">
        <f t="shared" si="1"/>
        <v/>
      </c>
      <c r="E50" s="6"/>
      <c r="F50" s="63">
        <f>IF($I$59,1,0)</f>
        <v>0</v>
      </c>
      <c r="G50" s="7"/>
      <c r="H50" s="40"/>
      <c r="I50" s="142" t="b">
        <v>0</v>
      </c>
    </row>
    <row r="51" spans="2:12">
      <c r="B51" s="29"/>
      <c r="C51" s="25"/>
      <c r="D51" s="135" t="str">
        <f t="shared" si="1"/>
        <v/>
      </c>
      <c r="E51" s="25"/>
      <c r="F51" s="63">
        <f>IF($I$60,1,0)</f>
        <v>0</v>
      </c>
      <c r="G51" s="7"/>
      <c r="H51" s="40"/>
      <c r="I51" s="142" t="b">
        <v>0</v>
      </c>
    </row>
    <row r="52" spans="2:12">
      <c r="B52" s="29"/>
      <c r="C52" s="25"/>
      <c r="D52" s="135" t="str">
        <f t="shared" si="1"/>
        <v/>
      </c>
      <c r="E52" s="25"/>
      <c r="F52" s="21"/>
      <c r="G52" s="7"/>
      <c r="H52" s="40"/>
      <c r="I52" s="142" t="b">
        <v>0</v>
      </c>
    </row>
    <row r="53" spans="2:12">
      <c r="B53" s="29"/>
      <c r="C53" s="25"/>
      <c r="D53" s="135" t="str">
        <f t="shared" si="1"/>
        <v/>
      </c>
      <c r="E53" s="6"/>
      <c r="F53" s="21"/>
      <c r="G53" s="7"/>
      <c r="H53" s="40"/>
      <c r="I53" s="142" t="b">
        <v>0</v>
      </c>
    </row>
    <row r="54" spans="2:12">
      <c r="B54" s="29"/>
      <c r="C54" s="25"/>
      <c r="D54" s="135" t="str">
        <f t="shared" si="1"/>
        <v/>
      </c>
      <c r="F54" s="21"/>
      <c r="G54" s="7"/>
      <c r="H54" s="40"/>
      <c r="I54" s="142" t="b">
        <v>0</v>
      </c>
    </row>
    <row r="55" spans="2:12">
      <c r="B55" s="29"/>
      <c r="C55" s="25"/>
      <c r="D55" s="135" t="str">
        <f t="shared" si="1"/>
        <v/>
      </c>
      <c r="E55" s="109"/>
      <c r="F55" s="21"/>
      <c r="G55" s="7"/>
      <c r="H55" s="40"/>
      <c r="I55" s="142" t="b">
        <v>0</v>
      </c>
    </row>
    <row r="56" spans="2:12" ht="16">
      <c r="B56" s="126" t="s">
        <v>261</v>
      </c>
      <c r="C56" s="25"/>
      <c r="D56" s="7"/>
      <c r="E56" s="113" t="s">
        <v>68</v>
      </c>
      <c r="F56" s="63">
        <f>COUNT(D47:D55)</f>
        <v>0</v>
      </c>
      <c r="G56" s="43"/>
      <c r="H56" s="40"/>
      <c r="I56" s="142" t="b">
        <v>0</v>
      </c>
    </row>
    <row r="57" spans="2:12" ht="4" customHeight="1">
      <c r="B57" s="117"/>
      <c r="C57" s="25"/>
      <c r="D57" s="7"/>
      <c r="E57" s="82"/>
      <c r="F57" s="21"/>
      <c r="G57" s="43"/>
      <c r="H57" s="40"/>
      <c r="I57" s="142" t="b">
        <v>0</v>
      </c>
    </row>
    <row r="58" spans="2:12" s="7" customFormat="1" ht="17" thickBot="1">
      <c r="B58" s="56" t="s">
        <v>62</v>
      </c>
      <c r="C58" s="57">
        <f>+SUM(D47:D55)+IF(I56,(I37*F47),0)+IF(I57,(I38*F48),0)+IF(I58,(I39*F49),0)+IF(I59,(I40*F50),0)+IF(I60,(I41*F51),0)</f>
        <v>0</v>
      </c>
      <c r="D58" s="23"/>
      <c r="E58" s="31"/>
      <c r="F58" s="32"/>
      <c r="G58" s="11"/>
      <c r="H58" s="11"/>
      <c r="I58" s="142" t="b">
        <v>0</v>
      </c>
      <c r="J58"/>
    </row>
    <row r="59" spans="2:12" ht="7.5" customHeight="1" thickBot="1">
      <c r="B59" s="7"/>
      <c r="C59" s="25"/>
      <c r="D59" s="7"/>
      <c r="E59" s="25"/>
      <c r="F59" s="11"/>
      <c r="G59" s="11"/>
      <c r="H59" s="11"/>
      <c r="I59" s="142" t="b">
        <v>0</v>
      </c>
      <c r="J59" s="7"/>
    </row>
    <row r="60" spans="2:12" ht="19">
      <c r="B60" s="34" t="s">
        <v>263</v>
      </c>
      <c r="C60" s="18"/>
      <c r="D60" s="18"/>
      <c r="E60" s="28"/>
      <c r="F60" s="19"/>
      <c r="G60" s="7"/>
      <c r="H60" s="40"/>
      <c r="I60" s="142" t="b">
        <v>0</v>
      </c>
    </row>
    <row r="61" spans="2:12" s="125" customFormat="1" ht="6" customHeight="1">
      <c r="B61" s="120"/>
      <c r="C61" s="121"/>
      <c r="D61" s="121"/>
      <c r="E61" s="122"/>
      <c r="F61" s="123"/>
      <c r="G61" s="121"/>
      <c r="H61" s="124"/>
      <c r="I61" s="144">
        <f>IF(I73,SUM(E25,F25),F56+SUM(E25,F25))</f>
        <v>0</v>
      </c>
    </row>
    <row r="62" spans="2:12">
      <c r="B62" s="127" t="s">
        <v>262</v>
      </c>
      <c r="C62" s="7"/>
      <c r="D62" s="8" t="s">
        <v>272</v>
      </c>
      <c r="E62" s="83"/>
      <c r="F62" s="21"/>
      <c r="G62" s="7"/>
      <c r="H62" s="40"/>
      <c r="I62" s="144"/>
    </row>
    <row r="63" spans="2:12">
      <c r="B63" s="118"/>
      <c r="C63" s="7"/>
      <c r="D63" s="7"/>
      <c r="E63" s="50"/>
      <c r="F63" s="21"/>
      <c r="G63" s="7"/>
      <c r="H63" s="40"/>
      <c r="I63" s="144">
        <f>IF(AND(I73,$I$74&gt;1),F56,0)</f>
        <v>0</v>
      </c>
    </row>
    <row r="64" spans="2:12">
      <c r="B64" s="29"/>
      <c r="C64" s="7"/>
      <c r="D64" s="7"/>
      <c r="E64" s="50"/>
      <c r="F64" s="21"/>
      <c r="G64" s="7"/>
      <c r="H64" s="40"/>
      <c r="I64" s="144">
        <v>0</v>
      </c>
    </row>
    <row r="65" spans="2:9">
      <c r="B65" s="29"/>
      <c r="C65" s="7"/>
      <c r="D65" s="116" t="str">
        <f>IF($I$73, "Select packaging option for Controls:","")</f>
        <v/>
      </c>
      <c r="E65" s="64"/>
      <c r="F65" s="21"/>
      <c r="G65" s="7"/>
      <c r="H65" s="40"/>
      <c r="I65" s="144">
        <v>385</v>
      </c>
    </row>
    <row r="66" spans="2:9">
      <c r="B66" s="29"/>
      <c r="C66" s="7"/>
      <c r="D66" s="116" t="str">
        <f>+IF(I73,"Control Constructs Packaging Price:","")</f>
        <v/>
      </c>
      <c r="E66" s="44" t="str">
        <f>IFERROR(PRODUCT($I$63,CHOOSE($I$74,I64,I65,I66,I67,I68,I69,I71)),"")</f>
        <v/>
      </c>
      <c r="F66" s="21"/>
      <c r="G66" s="7"/>
      <c r="H66" s="40"/>
      <c r="I66" s="144">
        <v>660</v>
      </c>
    </row>
    <row r="67" spans="2:9">
      <c r="B67" s="65">
        <v>1</v>
      </c>
      <c r="C67" s="7"/>
      <c r="D67" s="161" t="s">
        <v>324</v>
      </c>
      <c r="E67" s="161"/>
      <c r="F67" s="21"/>
      <c r="G67" s="7"/>
      <c r="H67" s="40"/>
      <c r="I67" s="144">
        <v>1650</v>
      </c>
    </row>
    <row r="68" spans="2:9">
      <c r="B68" s="65"/>
      <c r="C68" s="7"/>
      <c r="D68" s="119"/>
      <c r="E68" s="66"/>
      <c r="F68" s="21"/>
      <c r="G68" s="7"/>
      <c r="H68" s="40"/>
      <c r="I68" s="144">
        <v>2750</v>
      </c>
    </row>
    <row r="69" spans="2:9">
      <c r="B69" s="65"/>
      <c r="C69" s="7"/>
      <c r="D69" s="119"/>
      <c r="E69" s="128"/>
      <c r="F69" s="21"/>
      <c r="G69" s="7"/>
      <c r="H69" s="40"/>
      <c r="I69" s="144">
        <v>5500</v>
      </c>
    </row>
    <row r="70" spans="2:9">
      <c r="B70" s="65"/>
      <c r="C70" s="7"/>
      <c r="D70" s="119"/>
      <c r="E70" s="83"/>
      <c r="F70" s="132" t="s">
        <v>318</v>
      </c>
      <c r="G70" s="7"/>
      <c r="H70" s="40"/>
      <c r="I70" s="144"/>
    </row>
    <row r="71" spans="2:9" ht="18" thickBot="1">
      <c r="B71" s="56" t="s">
        <v>65</v>
      </c>
      <c r="C71" s="57">
        <f>IF($I$61&lt;&gt;0,PRODUCT($I$61,CHOOSE($B$67,I64,I65,I66,I67,I68,I69,I71)),0)+IF(I73,E66,0)</f>
        <v>0</v>
      </c>
      <c r="D71" s="23"/>
      <c r="E71" s="31"/>
      <c r="F71" s="131" t="s">
        <v>268</v>
      </c>
      <c r="G71" s="10"/>
      <c r="H71" s="10"/>
      <c r="I71" s="147">
        <v>9350</v>
      </c>
    </row>
    <row r="72" spans="2:9" ht="6.75" customHeight="1" thickBot="1">
      <c r="C72" s="16"/>
      <c r="D72" s="2"/>
      <c r="E72"/>
      <c r="F72" s="10"/>
      <c r="G72" s="10"/>
      <c r="H72" s="10"/>
    </row>
    <row r="73" spans="2:9" ht="19">
      <c r="B73" s="48" t="s">
        <v>72</v>
      </c>
      <c r="C73" s="18"/>
      <c r="D73" s="18"/>
      <c r="E73" s="18"/>
      <c r="F73" s="38"/>
      <c r="G73" s="10"/>
      <c r="H73" s="10"/>
      <c r="I73" s="148" t="b">
        <v>0</v>
      </c>
    </row>
    <row r="74" spans="2:9" ht="16">
      <c r="B74" s="29"/>
      <c r="C74" s="7"/>
      <c r="D74" s="7"/>
      <c r="E74" s="7"/>
      <c r="F74" s="33"/>
      <c r="G74" s="10"/>
      <c r="H74" s="10"/>
      <c r="I74" s="144">
        <f>IF($E$65=INDEX(Control_Packaging,1),1,IF($E$65=INDEX(Control_Packaging,2),2,IF($E$65=INDEX(Control_Packaging,3),3,IF($E$65=INDEX(Control_Packaging,4),4,IF($E$65=INDEX(Control_Packaging,5),5,IF($E$65=INDEX(Control_Packaging,6),6,IF($E$65=INDEX(Control_Packaging,7),7,0)))))))</f>
        <v>0</v>
      </c>
    </row>
    <row r="75" spans="2:9" ht="16">
      <c r="B75" s="29"/>
      <c r="C75" s="7"/>
      <c r="D75" s="7"/>
      <c r="E75" s="7"/>
      <c r="F75" s="33"/>
      <c r="G75" s="10"/>
      <c r="H75" s="10"/>
      <c r="I75" s="144"/>
    </row>
    <row r="76" spans="2:9" ht="16">
      <c r="B76" s="29"/>
      <c r="C76" s="7"/>
      <c r="D76" s="7"/>
      <c r="E76" s="7"/>
      <c r="F76" s="33"/>
      <c r="G76" s="10"/>
      <c r="H76" s="10"/>
      <c r="I76" s="144"/>
    </row>
    <row r="77" spans="2:9" ht="16">
      <c r="B77" s="29"/>
      <c r="C77" s="7"/>
      <c r="D77" s="7"/>
      <c r="E77" s="7"/>
      <c r="F77" s="33"/>
      <c r="G77" s="10"/>
      <c r="H77" s="10"/>
      <c r="I77" s="144"/>
    </row>
    <row r="78" spans="2:9" ht="17" thickBot="1">
      <c r="B78" s="29"/>
      <c r="C78" s="7"/>
      <c r="D78" s="7"/>
      <c r="E78" s="7"/>
      <c r="F78" s="33"/>
      <c r="G78" s="10"/>
      <c r="H78" s="10"/>
    </row>
    <row r="79" spans="2:9" ht="19">
      <c r="B79" s="34" t="s">
        <v>71</v>
      </c>
      <c r="C79" s="18"/>
      <c r="D79" s="26"/>
      <c r="E79" s="18"/>
      <c r="F79" s="38"/>
      <c r="G79" s="10"/>
      <c r="H79" s="10"/>
      <c r="I79" s="148"/>
    </row>
    <row r="80" spans="2:9" ht="5.25" customHeight="1">
      <c r="B80" s="45"/>
      <c r="C80" s="46"/>
      <c r="D80" s="47"/>
      <c r="E80" s="46"/>
      <c r="F80" s="33"/>
      <c r="G80" s="10"/>
      <c r="H80" s="10"/>
      <c r="I80" s="148"/>
    </row>
    <row r="81" spans="2:9" ht="16">
      <c r="B81" s="111" t="s">
        <v>259</v>
      </c>
      <c r="C81" s="158" t="str">
        <f>+C43</f>
        <v>pRSI-U6-(shRNA)-UbiC-RFP-Puro</v>
      </c>
      <c r="D81" s="69"/>
      <c r="E81" s="46"/>
      <c r="F81" s="33"/>
      <c r="G81" s="10"/>
      <c r="H81" s="10"/>
      <c r="I81" s="148"/>
    </row>
    <row r="82" spans="2:9" ht="4.5" customHeight="1">
      <c r="B82" s="45"/>
      <c r="C82" s="46"/>
      <c r="D82" s="47"/>
      <c r="E82" s="46"/>
      <c r="F82" s="33"/>
      <c r="G82" s="10"/>
      <c r="H82" s="10"/>
      <c r="I82" s="148"/>
    </row>
    <row r="83" spans="2:9" ht="16">
      <c r="B83" s="24" t="s">
        <v>69</v>
      </c>
      <c r="C83" s="44">
        <f>+C27</f>
        <v>0</v>
      </c>
      <c r="D83" s="7"/>
      <c r="E83" s="7"/>
      <c r="F83" s="33"/>
      <c r="G83" s="10"/>
      <c r="H83" s="10"/>
      <c r="I83" s="148"/>
    </row>
    <row r="84" spans="2:9" ht="16">
      <c r="B84" s="24" t="s">
        <v>260</v>
      </c>
      <c r="C84" s="20">
        <f>+C58</f>
        <v>0</v>
      </c>
      <c r="D84" s="7"/>
      <c r="E84" s="50"/>
      <c r="F84" s="33"/>
      <c r="G84" s="10"/>
      <c r="H84" s="10"/>
    </row>
    <row r="85" spans="2:9" ht="16">
      <c r="B85" s="24" t="s">
        <v>70</v>
      </c>
      <c r="C85" s="20">
        <f>+C71</f>
        <v>0</v>
      </c>
      <c r="D85" s="7"/>
      <c r="E85" s="50"/>
      <c r="F85" s="33"/>
      <c r="G85" s="10"/>
      <c r="H85" s="11"/>
    </row>
    <row r="86" spans="2:9" ht="4.5" customHeight="1">
      <c r="B86" s="22"/>
      <c r="C86" s="7"/>
      <c r="D86" s="7"/>
      <c r="E86" s="7"/>
      <c r="F86" s="33"/>
      <c r="G86" s="10"/>
      <c r="H86" s="40"/>
    </row>
    <row r="87" spans="2:9" ht="22" thickBot="1">
      <c r="B87" s="58" t="s">
        <v>64</v>
      </c>
      <c r="C87" s="59">
        <f>+SUM(C83:C85)</f>
        <v>0</v>
      </c>
      <c r="D87" s="23"/>
      <c r="E87" s="23"/>
      <c r="F87" s="27"/>
      <c r="G87" s="6"/>
      <c r="I87" s="142" t="b">
        <v>0</v>
      </c>
    </row>
    <row r="88" spans="2:9" ht="46" customHeight="1" thickBot="1">
      <c r="B88" s="164" t="s">
        <v>321</v>
      </c>
      <c r="C88" s="165"/>
      <c r="D88" s="165"/>
      <c r="E88" s="165"/>
      <c r="F88" s="166"/>
      <c r="I88" s="149"/>
    </row>
  </sheetData>
  <sheetProtection algorithmName="SHA-512" hashValue="4Yviz2HwtbJAjDtADAEXcEoUz0kQC82sB+pDfN4Br2hXvmpz6MvAl9niht1DLuzsv3q+18lrkdyDH2LTVcDANA==" saltValue="IN0KCNzfA3wxeXeE6Fak7g==" spinCount="100000" sheet="1" objects="1" scenarios="1" selectLockedCells="1"/>
  <mergeCells count="17">
    <mergeCell ref="C10:D10"/>
    <mergeCell ref="E8:F9"/>
    <mergeCell ref="D67:E67"/>
    <mergeCell ref="D27:F27"/>
    <mergeCell ref="B88:F88"/>
    <mergeCell ref="A1:F1"/>
    <mergeCell ref="C31:D31"/>
    <mergeCell ref="C43:D43"/>
    <mergeCell ref="E3:F3"/>
    <mergeCell ref="C4:D4"/>
    <mergeCell ref="C5:D5"/>
    <mergeCell ref="C8:D8"/>
    <mergeCell ref="C9:D9"/>
    <mergeCell ref="C11:D11"/>
    <mergeCell ref="B3:D3"/>
    <mergeCell ref="C6:D6"/>
    <mergeCell ref="C7:D7"/>
  </mergeCells>
  <phoneticPr fontId="26" type="noConversion"/>
  <conditionalFormatting sqref="E8">
    <cfRule type="expression" dxfId="45" priority="9">
      <formula>I87=TRUE</formula>
    </cfRule>
  </conditionalFormatting>
  <conditionalFormatting sqref="F47:F49">
    <cfRule type="cellIs" dxfId="44" priority="8" operator="greaterThan">
      <formula>0</formula>
    </cfRule>
  </conditionalFormatting>
  <conditionalFormatting sqref="F56">
    <cfRule type="cellIs" dxfId="43" priority="7" operator="greaterThan">
      <formula>0</formula>
    </cfRule>
  </conditionalFormatting>
  <conditionalFormatting sqref="F15:F24">
    <cfRule type="expression" dxfId="42" priority="4">
      <formula>$F15&gt;$E15</formula>
    </cfRule>
  </conditionalFormatting>
  <conditionalFormatting sqref="F50">
    <cfRule type="cellIs" dxfId="41" priority="2" operator="greaterThan">
      <formula>0</formula>
    </cfRule>
  </conditionalFormatting>
  <conditionalFormatting sqref="F51">
    <cfRule type="cellIs" dxfId="40" priority="1" operator="greaterThan">
      <formula>0</formula>
    </cfRule>
  </conditionalFormatting>
  <dataValidations count="6">
    <dataValidation type="list" showErrorMessage="1" promptTitle="Select Vector" prompt="Select specific vector OR choose features for construct below:" sqref="C31:D31" xr:uid="{00000000-0002-0000-0000-000000000000}">
      <formula1>shRNA_Vectors</formula1>
    </dataValidation>
    <dataValidation type="list" allowBlank="1" showInputMessage="1" showErrorMessage="1" sqref="P26:P28" xr:uid="{00000000-0002-0000-0000-000001000000}">
      <formula1>#REF!</formula1>
    </dataValidation>
    <dataValidation type="whole" operator="greaterThan" allowBlank="1" showInputMessage="1" showErrorMessage="1" error="test_x000a_" sqref="E25:F25" xr:uid="{00000000-0002-0000-0000-000002000000}">
      <formula1>0</formula1>
    </dataValidation>
    <dataValidation type="list" allowBlank="1" showInputMessage="1" showErrorMessage="1" sqref="E65" xr:uid="{00000000-0002-0000-0000-000003000000}">
      <formula1>Control_Packaging</formula1>
    </dataValidation>
    <dataValidation type="whole" errorStyle="information" allowBlank="1" showInputMessage="1" showErrorMessage="1" error="Standard Pricing is for 3-5 Constructs" sqref="E15:E24" xr:uid="{00000000-0002-0000-0000-000004000000}">
      <formula1>3</formula1>
      <formula2>5</formula2>
    </dataValidation>
    <dataValidation type="whole" operator="lessThanOrEqual" allowBlank="1" showInputMessage="1" showErrorMessage="1" error="Must be less than or equal to the # of Constructs" sqref="F15:F24" xr:uid="{A511213A-49F0-EA4F-9267-C968DCF89EAE}">
      <formula1>E15</formula1>
    </dataValidation>
  </dataValidations>
  <hyperlinks>
    <hyperlink ref="D67" r:id="rId1" xr:uid="{00000000-0004-0000-0000-000000000000}"/>
    <hyperlink ref="B88:F88" r:id="rId2" display="mailto:orders@cellecta.com?subject=Custom%20Construct%25Order" xr:uid="{ED24404B-25AE-4AEA-9750-344FE091949A}"/>
    <hyperlink ref="D27" r:id="rId3" display="*Reference: https://doi.org/10.1371/journal.pone.0051942" xr:uid="{8F987289-AE01-2449-A3B8-90D7DF8A79B5}"/>
  </hyperlinks>
  <printOptions horizontalCentered="1"/>
  <pageMargins left="0.25" right="0.25" top="0.5" bottom="0.5" header="0.3" footer="0.3"/>
  <pageSetup scale="58" orientation="portrait" horizontalDpi="4294967295" verticalDpi="4294967295" r:id="rId4"/>
  <headerFooter>
    <oddFooter>Page &amp;P&amp;R&amp;F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7" name="List Box 39">
              <controlPr defaultSize="0" autoLine="0" autoPict="0">
                <anchor moveWithCells="1">
                  <from>
                    <xdr:col>1</xdr:col>
                    <xdr:colOff>304800</xdr:colOff>
                    <xdr:row>62</xdr:row>
                    <xdr:rowOff>25400</xdr:rowOff>
                  </from>
                  <to>
                    <xdr:col>2</xdr:col>
                    <xdr:colOff>749300</xdr:colOff>
                    <xdr:row>69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List Box 43">
              <controlPr defaultSize="0" autoLine="0" autoPict="0">
                <anchor moveWithCells="1">
                  <from>
                    <xdr:col>2</xdr:col>
                    <xdr:colOff>25400</xdr:colOff>
                    <xdr:row>33</xdr:row>
                    <xdr:rowOff>25400</xdr:rowOff>
                  </from>
                  <to>
                    <xdr:col>2</xdr:col>
                    <xdr:colOff>1816100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List Box 48">
              <controlPr defaultSize="0" autoLine="0" autoPict="0">
                <anchor moveWithCells="1">
                  <from>
                    <xdr:col>4</xdr:col>
                    <xdr:colOff>25400</xdr:colOff>
                    <xdr:row>33</xdr:row>
                    <xdr:rowOff>38100</xdr:rowOff>
                  </from>
                  <to>
                    <xdr:col>5</xdr:col>
                    <xdr:colOff>12700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0" name="List Box 55">
              <controlPr defaultSize="0" autoLine="0" autoPict="0">
                <anchor moveWithCells="1">
                  <from>
                    <xdr:col>1</xdr:col>
                    <xdr:colOff>63500</xdr:colOff>
                    <xdr:row>33</xdr:row>
                    <xdr:rowOff>25400</xdr:rowOff>
                  </from>
                  <to>
                    <xdr:col>1</xdr:col>
                    <xdr:colOff>1854200</xdr:colOff>
                    <xdr:row>38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1" name="List Box 56">
              <controlPr defaultSize="0" autoLine="0" autoPict="0">
                <anchor moveWithCells="1">
                  <from>
                    <xdr:col>3</xdr:col>
                    <xdr:colOff>12700</xdr:colOff>
                    <xdr:row>33</xdr:row>
                    <xdr:rowOff>25400</xdr:rowOff>
                  </from>
                  <to>
                    <xdr:col>3</xdr:col>
                    <xdr:colOff>1803400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 altText="SHCTL-LUC-PX: shRNA to Luciferase (non-targeting control)">
                <anchor moveWithCells="1">
                  <from>
                    <xdr:col>1</xdr:col>
                    <xdr:colOff>177800</xdr:colOff>
                    <xdr:row>45</xdr:row>
                    <xdr:rowOff>12700</xdr:rowOff>
                  </from>
                  <to>
                    <xdr:col>2</xdr:col>
                    <xdr:colOff>1397000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Check Box 76">
              <controlPr defaultSize="0" autoFill="0" autoLine="0" autoPict="0">
                <anchor moveWithCells="1">
                  <from>
                    <xdr:col>1</xdr:col>
                    <xdr:colOff>177800</xdr:colOff>
                    <xdr:row>46</xdr:row>
                    <xdr:rowOff>177800</xdr:rowOff>
                  </from>
                  <to>
                    <xdr:col>2</xdr:col>
                    <xdr:colOff>1206500</xdr:colOff>
                    <xdr:row>47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4" name="Check Box 81">
              <controlPr defaultSize="0" autoFill="0" autoLine="0" autoPict="0">
                <anchor moveWithCells="1">
                  <from>
                    <xdr:col>1</xdr:col>
                    <xdr:colOff>177800</xdr:colOff>
                    <xdr:row>53</xdr:row>
                    <xdr:rowOff>177800</xdr:rowOff>
                  </from>
                  <to>
                    <xdr:col>2</xdr:col>
                    <xdr:colOff>1206500</xdr:colOff>
                    <xdr:row>54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5" name="Check Box 82">
              <controlPr defaultSize="0" autoFill="0" autoLine="0" autoPict="0">
                <anchor moveWithCells="1">
                  <from>
                    <xdr:col>1</xdr:col>
                    <xdr:colOff>177800</xdr:colOff>
                    <xdr:row>47</xdr:row>
                    <xdr:rowOff>177800</xdr:rowOff>
                  </from>
                  <to>
                    <xdr:col>2</xdr:col>
                    <xdr:colOff>1206500</xdr:colOff>
                    <xdr:row>48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6" name="Check Box 83">
              <controlPr defaultSize="0" autoFill="0" autoLine="0" autoPict="0">
                <anchor moveWithCells="1">
                  <from>
                    <xdr:col>1</xdr:col>
                    <xdr:colOff>177800</xdr:colOff>
                    <xdr:row>48</xdr:row>
                    <xdr:rowOff>177800</xdr:rowOff>
                  </from>
                  <to>
                    <xdr:col>2</xdr:col>
                    <xdr:colOff>1206500</xdr:colOff>
                    <xdr:row>49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7" name="Check Box 84">
              <controlPr defaultSize="0" autoFill="0" autoLine="0" autoPict="0">
                <anchor moveWithCells="1">
                  <from>
                    <xdr:col>1</xdr:col>
                    <xdr:colOff>177800</xdr:colOff>
                    <xdr:row>52</xdr:row>
                    <xdr:rowOff>177800</xdr:rowOff>
                  </from>
                  <to>
                    <xdr:col>2</xdr:col>
                    <xdr:colOff>1206500</xdr:colOff>
                    <xdr:row>53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8" name="Check Box 85">
              <controlPr defaultSize="0" autoFill="0" autoLine="0" autoPict="0">
                <anchor moveWithCells="1">
                  <from>
                    <xdr:col>1</xdr:col>
                    <xdr:colOff>177800</xdr:colOff>
                    <xdr:row>50</xdr:row>
                    <xdr:rowOff>177800</xdr:rowOff>
                  </from>
                  <to>
                    <xdr:col>2</xdr:col>
                    <xdr:colOff>901700</xdr:colOff>
                    <xdr:row>51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9" name="Check Box 86">
              <controlPr defaultSize="0" autoFill="0" autoLine="0" autoPict="0">
                <anchor moveWithCells="1">
                  <from>
                    <xdr:col>1</xdr:col>
                    <xdr:colOff>177800</xdr:colOff>
                    <xdr:row>51</xdr:row>
                    <xdr:rowOff>177800</xdr:rowOff>
                  </from>
                  <to>
                    <xdr:col>2</xdr:col>
                    <xdr:colOff>1206500</xdr:colOff>
                    <xdr:row>52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0" name="Check Box 87">
              <controlPr defaultSize="0" autoFill="0" autoLine="0" autoPict="0">
                <anchor moveWithCells="1">
                  <from>
                    <xdr:col>1</xdr:col>
                    <xdr:colOff>177800</xdr:colOff>
                    <xdr:row>49</xdr:row>
                    <xdr:rowOff>177800</xdr:rowOff>
                  </from>
                  <to>
                    <xdr:col>2</xdr:col>
                    <xdr:colOff>1206500</xdr:colOff>
                    <xdr:row>50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1" name="Check Box 88">
              <controlPr defaultSize="0" autoFill="0" autoLine="0" autoPict="0">
                <anchor moveWithCells="1">
                  <from>
                    <xdr:col>3</xdr:col>
                    <xdr:colOff>1016000</xdr:colOff>
                    <xdr:row>45</xdr:row>
                    <xdr:rowOff>0</xdr:rowOff>
                  </from>
                  <to>
                    <xdr:col>5</xdr:col>
                    <xdr:colOff>254000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3</xdr:col>
                    <xdr:colOff>1016000</xdr:colOff>
                    <xdr:row>46</xdr:row>
                    <xdr:rowOff>152400</xdr:rowOff>
                  </from>
                  <to>
                    <xdr:col>5</xdr:col>
                    <xdr:colOff>139700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3" name="Check Box 93">
              <controlPr defaultSize="0" autoFill="0" autoLine="0" autoPict="0">
                <anchor moveWithCells="1">
                  <from>
                    <xdr:col>3</xdr:col>
                    <xdr:colOff>406400</xdr:colOff>
                    <xdr:row>62</xdr:row>
                    <xdr:rowOff>88900</xdr:rowOff>
                  </from>
                  <to>
                    <xdr:col>5</xdr:col>
                    <xdr:colOff>965200</xdr:colOff>
                    <xdr:row>63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4" name="Check Box 95">
              <controlPr defaultSize="0" autoFill="0" autoLine="0" autoPict="0">
                <anchor moveWithCells="1">
                  <from>
                    <xdr:col>4</xdr:col>
                    <xdr:colOff>762000</xdr:colOff>
                    <xdr:row>7</xdr:row>
                    <xdr:rowOff>38100</xdr:rowOff>
                  </from>
                  <to>
                    <xdr:col>5</xdr:col>
                    <xdr:colOff>1143000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5" name="Check Box 97">
              <controlPr defaultSize="0" autoFill="0" autoLine="0" autoPict="0">
                <anchor moveWithCells="1">
                  <from>
                    <xdr:col>3</xdr:col>
                    <xdr:colOff>1016000</xdr:colOff>
                    <xdr:row>47</xdr:row>
                    <xdr:rowOff>165100</xdr:rowOff>
                  </from>
                  <to>
                    <xdr:col>5</xdr:col>
                    <xdr:colOff>165100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Check Box 100">
              <controlPr defaultSize="0" autoFill="0" autoLine="0" autoPict="0">
                <anchor moveWithCells="1">
                  <from>
                    <xdr:col>3</xdr:col>
                    <xdr:colOff>1016000</xdr:colOff>
                    <xdr:row>48</xdr:row>
                    <xdr:rowOff>177800</xdr:rowOff>
                  </from>
                  <to>
                    <xdr:col>5</xdr:col>
                    <xdr:colOff>165100</xdr:colOff>
                    <xdr:row>50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Check Box 101">
              <controlPr defaultSize="0" autoFill="0" autoLine="0" autoPict="0">
                <anchor moveWithCells="1">
                  <from>
                    <xdr:col>3</xdr:col>
                    <xdr:colOff>1016000</xdr:colOff>
                    <xdr:row>49</xdr:row>
                    <xdr:rowOff>177800</xdr:rowOff>
                  </from>
                  <to>
                    <xdr:col>5</xdr:col>
                    <xdr:colOff>165100</xdr:colOff>
                    <xdr:row>51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70"/>
  <sheetViews>
    <sheetView workbookViewId="0"/>
  </sheetViews>
  <sheetFormatPr baseColWidth="10" defaultColWidth="8.83203125" defaultRowHeight="15"/>
  <cols>
    <col min="1" max="1" width="43.1640625" style="87" customWidth="1"/>
    <col min="2" max="2" width="26.1640625" style="87" bestFit="1" customWidth="1"/>
    <col min="3" max="6" width="8.83203125" style="87"/>
    <col min="7" max="7" width="14.6640625" style="87" bestFit="1" customWidth="1"/>
    <col min="8" max="16384" width="8.83203125" style="87"/>
  </cols>
  <sheetData>
    <row r="1" spans="1:2">
      <c r="A1" s="85" t="s">
        <v>42</v>
      </c>
      <c r="B1" s="86"/>
    </row>
    <row r="3" spans="1:2">
      <c r="A3" s="86" t="s">
        <v>31</v>
      </c>
      <c r="B3" s="86" t="s">
        <v>76</v>
      </c>
    </row>
    <row r="4" spans="1:2">
      <c r="A4" s="87" t="s">
        <v>2</v>
      </c>
      <c r="B4" s="87" t="s">
        <v>53</v>
      </c>
    </row>
    <row r="5" spans="1:2">
      <c r="A5" s="87" t="s">
        <v>3</v>
      </c>
      <c r="B5" s="87" t="s">
        <v>107</v>
      </c>
    </row>
    <row r="7" spans="1:2">
      <c r="A7" s="86" t="s">
        <v>32</v>
      </c>
      <c r="B7" s="86" t="s">
        <v>73</v>
      </c>
    </row>
    <row r="8" spans="1:2">
      <c r="A8" s="87" t="s">
        <v>24</v>
      </c>
      <c r="B8" s="88" t="s">
        <v>45</v>
      </c>
    </row>
    <row r="9" spans="1:2">
      <c r="A9" s="87" t="s">
        <v>25</v>
      </c>
      <c r="B9" s="88" t="s">
        <v>46</v>
      </c>
    </row>
    <row r="10" spans="1:2">
      <c r="A10" s="87" t="s">
        <v>26</v>
      </c>
      <c r="B10" s="88" t="s">
        <v>47</v>
      </c>
    </row>
    <row r="11" spans="1:2">
      <c r="A11" s="87" t="s">
        <v>265</v>
      </c>
      <c r="B11" s="88" t="s">
        <v>266</v>
      </c>
    </row>
    <row r="12" spans="1:2">
      <c r="A12" s="87" t="s">
        <v>23</v>
      </c>
      <c r="B12" s="88" t="s">
        <v>48</v>
      </c>
    </row>
    <row r="14" spans="1:2">
      <c r="A14" s="86" t="s">
        <v>33</v>
      </c>
      <c r="B14" s="86" t="s">
        <v>75</v>
      </c>
    </row>
    <row r="15" spans="1:2">
      <c r="A15" s="87" t="s">
        <v>79</v>
      </c>
      <c r="B15" s="88" t="s">
        <v>49</v>
      </c>
    </row>
    <row r="16" spans="1:2">
      <c r="A16" s="87" t="s">
        <v>80</v>
      </c>
      <c r="B16" s="88" t="s">
        <v>50</v>
      </c>
    </row>
    <row r="17" spans="1:4">
      <c r="A17" s="87" t="s">
        <v>27</v>
      </c>
      <c r="B17" s="87" t="s">
        <v>51</v>
      </c>
    </row>
    <row r="19" spans="1:4">
      <c r="A19" s="86" t="s">
        <v>34</v>
      </c>
      <c r="B19" s="86" t="s">
        <v>74</v>
      </c>
    </row>
    <row r="20" spans="1:4">
      <c r="A20" s="87" t="str">
        <f>IF(AND(('shRNA Order Form'!$B$37=2),('shRNA Order Form'!$D$37&lt;&gt;3)),"CMV (for tet-ind+fluorescence)","UbiC")</f>
        <v>UbiC</v>
      </c>
      <c r="B20" s="88" t="str">
        <f>IF(AND(('shRNA Order Form'!$B$37=2),('shRNA Order Form'!$D$37&lt;&gt;3)),"-CMV","-UbiC")</f>
        <v>-UbiC</v>
      </c>
    </row>
    <row r="21" spans="1:4">
      <c r="A21" s="87" t="str">
        <f>IF(AND(('shRNA Order Form'!$B$37=2),('shRNA Order Form'!$D$37&lt;&gt;3)),"","CMV")</f>
        <v>CMV</v>
      </c>
      <c r="B21" s="88" t="s">
        <v>52</v>
      </c>
    </row>
    <row r="22" spans="1:4">
      <c r="A22" s="87" t="str">
        <f>IF(AND(('shRNA Order Form'!$B$37=2),('shRNA Order Form'!$D$37&lt;&gt;3)),"","EF1")</f>
        <v>EF1</v>
      </c>
      <c r="B22" s="88" t="s">
        <v>77</v>
      </c>
    </row>
    <row r="24" spans="1:4">
      <c r="A24" s="86" t="s">
        <v>35</v>
      </c>
      <c r="B24" s="86" t="s">
        <v>66</v>
      </c>
    </row>
    <row r="25" spans="1:4">
      <c r="A25" s="87" t="s">
        <v>187</v>
      </c>
      <c r="B25" s="87" t="s">
        <v>67</v>
      </c>
    </row>
    <row r="26" spans="1:4">
      <c r="A26" s="87" t="s">
        <v>330</v>
      </c>
      <c r="B26" s="87" t="s">
        <v>330</v>
      </c>
      <c r="D26" s="89"/>
    </row>
    <row r="27" spans="1:4">
      <c r="A27" s="87" t="s">
        <v>331</v>
      </c>
      <c r="B27" s="87" t="s">
        <v>331</v>
      </c>
      <c r="D27" s="89"/>
    </row>
    <row r="28" spans="1:4">
      <c r="A28" s="87" t="s">
        <v>332</v>
      </c>
      <c r="B28" s="87" t="s">
        <v>332</v>
      </c>
      <c r="D28" s="89"/>
    </row>
    <row r="29" spans="1:4">
      <c r="A29" s="87" t="s">
        <v>333</v>
      </c>
      <c r="B29" s="87" t="s">
        <v>333</v>
      </c>
      <c r="D29" s="89"/>
    </row>
    <row r="30" spans="1:4">
      <c r="A30" s="87" t="s">
        <v>334</v>
      </c>
      <c r="B30" s="87" t="s">
        <v>334</v>
      </c>
      <c r="D30" s="89"/>
    </row>
    <row r="31" spans="1:4">
      <c r="A31" s="87" t="s">
        <v>335</v>
      </c>
      <c r="B31" s="87" t="s">
        <v>335</v>
      </c>
      <c r="D31" s="89"/>
    </row>
    <row r="32" spans="1:4">
      <c r="D32" s="89"/>
    </row>
    <row r="33" spans="1:2">
      <c r="A33" s="90" t="s">
        <v>39</v>
      </c>
    </row>
    <row r="34" spans="1:2">
      <c r="A34" s="93" t="s">
        <v>85</v>
      </c>
    </row>
    <row r="35" spans="1:2">
      <c r="A35" s="93" t="s">
        <v>54</v>
      </c>
    </row>
    <row r="36" spans="1:2">
      <c r="A36" s="93" t="s">
        <v>55</v>
      </c>
    </row>
    <row r="37" spans="1:2">
      <c r="A37" s="93" t="s">
        <v>56</v>
      </c>
    </row>
    <row r="38" spans="1:2">
      <c r="A38" s="93" t="s">
        <v>84</v>
      </c>
    </row>
    <row r="39" spans="1:2">
      <c r="A39" s="93" t="s">
        <v>57</v>
      </c>
    </row>
    <row r="40" spans="1:2">
      <c r="A40" s="93" t="s">
        <v>59</v>
      </c>
    </row>
    <row r="41" spans="1:2">
      <c r="A41" s="93" t="s">
        <v>58</v>
      </c>
    </row>
    <row r="42" spans="1:2">
      <c r="A42" s="93" t="s">
        <v>86</v>
      </c>
    </row>
    <row r="43" spans="1:2">
      <c r="A43" s="93"/>
    </row>
    <row r="44" spans="1:2">
      <c r="A44" s="108" t="s">
        <v>257</v>
      </c>
    </row>
    <row r="45" spans="1:2">
      <c r="A45" s="93" t="s">
        <v>221</v>
      </c>
      <c r="B45" s="87" t="s">
        <v>222</v>
      </c>
    </row>
    <row r="46" spans="1:2">
      <c r="A46" s="93" t="s">
        <v>223</v>
      </c>
      <c r="B46" s="87" t="s">
        <v>224</v>
      </c>
    </row>
    <row r="47" spans="1:2">
      <c r="A47" s="93" t="s">
        <v>225</v>
      </c>
      <c r="B47" s="87" t="s">
        <v>226</v>
      </c>
    </row>
    <row r="48" spans="1:2">
      <c r="A48" s="93" t="s">
        <v>227</v>
      </c>
      <c r="B48" s="87" t="s">
        <v>228</v>
      </c>
    </row>
    <row r="49" spans="1:2">
      <c r="A49" s="93" t="s">
        <v>229</v>
      </c>
      <c r="B49" s="87" t="s">
        <v>230</v>
      </c>
    </row>
    <row r="50" spans="1:2">
      <c r="A50" s="93" t="s">
        <v>231</v>
      </c>
      <c r="B50" s="87" t="s">
        <v>232</v>
      </c>
    </row>
    <row r="51" spans="1:2">
      <c r="A51" s="93" t="s">
        <v>233</v>
      </c>
      <c r="B51" s="87" t="s">
        <v>234</v>
      </c>
    </row>
    <row r="52" spans="1:2">
      <c r="A52" s="93" t="s">
        <v>235</v>
      </c>
      <c r="B52" s="87" t="s">
        <v>236</v>
      </c>
    </row>
    <row r="53" spans="1:2">
      <c r="A53" s="93" t="s">
        <v>237</v>
      </c>
      <c r="B53" s="87" t="s">
        <v>238</v>
      </c>
    </row>
    <row r="54" spans="1:2">
      <c r="A54" s="93" t="s">
        <v>239</v>
      </c>
      <c r="B54" s="87" t="s">
        <v>240</v>
      </c>
    </row>
    <row r="55" spans="1:2">
      <c r="A55" s="93" t="s">
        <v>241</v>
      </c>
      <c r="B55" s="87" t="s">
        <v>242</v>
      </c>
    </row>
    <row r="56" spans="1:2">
      <c r="A56" s="93" t="s">
        <v>243</v>
      </c>
      <c r="B56" s="87" t="s">
        <v>244</v>
      </c>
    </row>
    <row r="57" spans="1:2">
      <c r="A57" s="93" t="s">
        <v>245</v>
      </c>
      <c r="B57" s="87" t="s">
        <v>246</v>
      </c>
    </row>
    <row r="58" spans="1:2">
      <c r="A58" s="93" t="s">
        <v>247</v>
      </c>
      <c r="B58" s="87" t="s">
        <v>248</v>
      </c>
    </row>
    <row r="59" spans="1:2">
      <c r="A59" s="93" t="s">
        <v>249</v>
      </c>
      <c r="B59" s="87" t="s">
        <v>250</v>
      </c>
    </row>
    <row r="60" spans="1:2">
      <c r="A60" s="93" t="s">
        <v>251</v>
      </c>
      <c r="B60" s="87" t="s">
        <v>252</v>
      </c>
    </row>
    <row r="61" spans="1:2">
      <c r="A61" s="93" t="s">
        <v>253</v>
      </c>
      <c r="B61" s="87" t="s">
        <v>254</v>
      </c>
    </row>
    <row r="62" spans="1:2">
      <c r="A62" s="93" t="s">
        <v>255</v>
      </c>
      <c r="B62" s="87" t="s">
        <v>256</v>
      </c>
    </row>
    <row r="63" spans="1:2">
      <c r="A63" s="93"/>
    </row>
    <row r="64" spans="1:2">
      <c r="A64" s="108" t="s">
        <v>258</v>
      </c>
    </row>
    <row r="65" spans="1:2">
      <c r="A65" s="93" t="s">
        <v>189</v>
      </c>
      <c r="B65" s="87" t="s">
        <v>190</v>
      </c>
    </row>
    <row r="66" spans="1:2">
      <c r="A66" s="93" t="s">
        <v>191</v>
      </c>
      <c r="B66" s="87" t="s">
        <v>192</v>
      </c>
    </row>
    <row r="67" spans="1:2">
      <c r="A67" s="93" t="s">
        <v>193</v>
      </c>
      <c r="B67" s="87" t="s">
        <v>194</v>
      </c>
    </row>
    <row r="68" spans="1:2">
      <c r="A68" s="93" t="s">
        <v>195</v>
      </c>
      <c r="B68" s="87" t="s">
        <v>196</v>
      </c>
    </row>
    <row r="69" spans="1:2">
      <c r="A69" s="93" t="s">
        <v>197</v>
      </c>
      <c r="B69" s="87" t="s">
        <v>198</v>
      </c>
    </row>
    <row r="70" spans="1:2">
      <c r="A70" s="93" t="s">
        <v>199</v>
      </c>
      <c r="B70" s="87" t="s">
        <v>200</v>
      </c>
    </row>
    <row r="71" spans="1:2">
      <c r="A71" s="93" t="s">
        <v>201</v>
      </c>
      <c r="B71" s="87" t="s">
        <v>202</v>
      </c>
    </row>
    <row r="72" spans="1:2">
      <c r="A72" s="93" t="s">
        <v>203</v>
      </c>
      <c r="B72" s="87" t="s">
        <v>204</v>
      </c>
    </row>
    <row r="73" spans="1:2">
      <c r="A73" s="93" t="s">
        <v>205</v>
      </c>
      <c r="B73" s="87" t="s">
        <v>206</v>
      </c>
    </row>
    <row r="74" spans="1:2">
      <c r="A74" s="93" t="s">
        <v>207</v>
      </c>
      <c r="B74" s="87" t="s">
        <v>208</v>
      </c>
    </row>
    <row r="75" spans="1:2">
      <c r="A75" s="93" t="s">
        <v>209</v>
      </c>
      <c r="B75" s="87" t="s">
        <v>210</v>
      </c>
    </row>
    <row r="76" spans="1:2">
      <c r="A76" s="93" t="s">
        <v>211</v>
      </c>
      <c r="B76" s="87" t="s">
        <v>212</v>
      </c>
    </row>
    <row r="77" spans="1:2">
      <c r="A77" s="93" t="s">
        <v>213</v>
      </c>
      <c r="B77" s="87" t="s">
        <v>214</v>
      </c>
    </row>
    <row r="78" spans="1:2">
      <c r="A78" s="93" t="s">
        <v>215</v>
      </c>
      <c r="B78" s="87" t="s">
        <v>216</v>
      </c>
    </row>
    <row r="79" spans="1:2">
      <c r="A79" s="93" t="s">
        <v>217</v>
      </c>
      <c r="B79" s="87" t="s">
        <v>218</v>
      </c>
    </row>
    <row r="80" spans="1:2">
      <c r="A80" s="93" t="s">
        <v>219</v>
      </c>
      <c r="B80" s="87" t="s">
        <v>220</v>
      </c>
    </row>
    <row r="81" spans="1:7">
      <c r="A81" s="93"/>
    </row>
    <row r="82" spans="1:7">
      <c r="A82" s="90"/>
    </row>
    <row r="83" spans="1:7">
      <c r="A83" s="91" t="s">
        <v>44</v>
      </c>
    </row>
    <row r="84" spans="1:7">
      <c r="A84" s="92" t="s">
        <v>78</v>
      </c>
    </row>
    <row r="85" spans="1:7">
      <c r="A85" s="94" t="s">
        <v>87</v>
      </c>
      <c r="B85" s="95"/>
      <c r="C85" s="95"/>
      <c r="D85" s="95"/>
      <c r="E85" s="95"/>
      <c r="F85" s="95"/>
      <c r="G85" s="95"/>
    </row>
    <row r="86" spans="1:7" s="98" customFormat="1">
      <c r="A86" s="96" t="s">
        <v>5</v>
      </c>
      <c r="B86" s="97" t="s">
        <v>108</v>
      </c>
      <c r="C86" s="97" t="s">
        <v>109</v>
      </c>
      <c r="D86" s="97" t="s">
        <v>89</v>
      </c>
      <c r="E86" s="97" t="s">
        <v>110</v>
      </c>
      <c r="F86" s="97" t="s">
        <v>79</v>
      </c>
      <c r="G86" s="97" t="s">
        <v>111</v>
      </c>
    </row>
    <row r="87" spans="1:7" s="98" customFormat="1">
      <c r="A87" s="96" t="s">
        <v>6</v>
      </c>
      <c r="B87" s="97" t="s">
        <v>113</v>
      </c>
      <c r="C87" s="97" t="s">
        <v>109</v>
      </c>
      <c r="D87" s="97" t="s">
        <v>88</v>
      </c>
      <c r="E87" s="97" t="s">
        <v>110</v>
      </c>
      <c r="F87" s="97" t="s">
        <v>79</v>
      </c>
      <c r="G87" s="97" t="s">
        <v>111</v>
      </c>
    </row>
    <row r="88" spans="1:7" s="98" customFormat="1">
      <c r="A88" s="96" t="s">
        <v>90</v>
      </c>
      <c r="B88" s="97" t="s">
        <v>114</v>
      </c>
      <c r="C88" s="97" t="s">
        <v>109</v>
      </c>
      <c r="D88" s="97" t="s">
        <v>88</v>
      </c>
      <c r="E88" s="97" t="s">
        <v>110</v>
      </c>
      <c r="F88" s="97" t="s">
        <v>79</v>
      </c>
      <c r="G88" s="97" t="s">
        <v>115</v>
      </c>
    </row>
    <row r="89" spans="1:7" s="98" customFormat="1">
      <c r="A89" s="96" t="s">
        <v>275</v>
      </c>
      <c r="B89" s="97" t="s">
        <v>276</v>
      </c>
      <c r="C89" s="97" t="s">
        <v>109</v>
      </c>
      <c r="D89" s="97" t="s">
        <v>88</v>
      </c>
      <c r="E89" s="97" t="s">
        <v>110</v>
      </c>
      <c r="F89" s="97" t="s">
        <v>79</v>
      </c>
      <c r="G89" s="97" t="s">
        <v>151</v>
      </c>
    </row>
    <row r="90" spans="1:7" s="98" customFormat="1">
      <c r="A90" s="96" t="s">
        <v>91</v>
      </c>
      <c r="B90" s="97" t="s">
        <v>116</v>
      </c>
      <c r="C90" s="97" t="s">
        <v>109</v>
      </c>
      <c r="D90" s="97" t="s">
        <v>88</v>
      </c>
      <c r="E90" s="97" t="s">
        <v>110</v>
      </c>
      <c r="F90" s="97" t="s">
        <v>79</v>
      </c>
      <c r="G90" s="97" t="s">
        <v>117</v>
      </c>
    </row>
    <row r="91" spans="1:7" s="98" customFormat="1">
      <c r="A91" s="96" t="s">
        <v>92</v>
      </c>
      <c r="B91" s="97" t="s">
        <v>118</v>
      </c>
      <c r="C91" s="97" t="s">
        <v>109</v>
      </c>
      <c r="D91" s="97" t="s">
        <v>88</v>
      </c>
      <c r="E91" s="97" t="s">
        <v>110</v>
      </c>
      <c r="F91" s="97" t="s">
        <v>79</v>
      </c>
      <c r="G91" s="97" t="s">
        <v>119</v>
      </c>
    </row>
    <row r="92" spans="1:7" s="98" customFormat="1">
      <c r="A92" s="96" t="s">
        <v>277</v>
      </c>
      <c r="B92" s="97" t="s">
        <v>278</v>
      </c>
      <c r="C92" s="97" t="s">
        <v>109</v>
      </c>
      <c r="D92" s="97" t="s">
        <v>88</v>
      </c>
      <c r="E92" s="97" t="s">
        <v>110</v>
      </c>
      <c r="F92" s="97" t="s">
        <v>79</v>
      </c>
      <c r="G92" s="97" t="s">
        <v>279</v>
      </c>
    </row>
    <row r="93" spans="1:7" s="98" customFormat="1">
      <c r="A93" s="96" t="s">
        <v>120</v>
      </c>
      <c r="B93" s="97" t="s">
        <v>121</v>
      </c>
      <c r="C93" s="97" t="s">
        <v>109</v>
      </c>
      <c r="D93" s="97" t="s">
        <v>88</v>
      </c>
      <c r="E93" s="97" t="s">
        <v>122</v>
      </c>
      <c r="F93" s="97" t="s">
        <v>79</v>
      </c>
      <c r="G93" s="97" t="s">
        <v>111</v>
      </c>
    </row>
    <row r="94" spans="1:7" s="98" customFormat="1">
      <c r="A94" s="96" t="s">
        <v>280</v>
      </c>
      <c r="B94" s="97" t="s">
        <v>281</v>
      </c>
      <c r="C94" s="97" t="s">
        <v>109</v>
      </c>
      <c r="D94" s="97" t="s">
        <v>88</v>
      </c>
      <c r="E94" s="97" t="s">
        <v>122</v>
      </c>
      <c r="F94" s="97" t="s">
        <v>79</v>
      </c>
      <c r="G94" s="97" t="s">
        <v>117</v>
      </c>
    </row>
    <row r="95" spans="1:7" s="98" customFormat="1">
      <c r="A95" s="96" t="s">
        <v>123</v>
      </c>
      <c r="B95" s="97" t="s">
        <v>124</v>
      </c>
      <c r="C95" s="97" t="s">
        <v>109</v>
      </c>
      <c r="D95" s="97" t="s">
        <v>88</v>
      </c>
      <c r="E95" s="97" t="s">
        <v>122</v>
      </c>
      <c r="F95" s="97" t="s">
        <v>79</v>
      </c>
      <c r="G95" s="97" t="s">
        <v>119</v>
      </c>
    </row>
    <row r="96" spans="1:7" s="98" customFormat="1">
      <c r="A96" s="96" t="s">
        <v>282</v>
      </c>
      <c r="B96" s="97" t="s">
        <v>283</v>
      </c>
      <c r="C96" s="97" t="s">
        <v>109</v>
      </c>
      <c r="D96" s="97" t="s">
        <v>88</v>
      </c>
      <c r="E96" s="97" t="s">
        <v>130</v>
      </c>
      <c r="F96" s="97" t="s">
        <v>79</v>
      </c>
      <c r="G96" s="97" t="s">
        <v>111</v>
      </c>
    </row>
    <row r="97" spans="1:7" s="98" customFormat="1">
      <c r="A97" s="96" t="s">
        <v>273</v>
      </c>
      <c r="B97" s="97" t="s">
        <v>274</v>
      </c>
      <c r="C97" s="97" t="s">
        <v>109</v>
      </c>
      <c r="D97" s="97" t="s">
        <v>88</v>
      </c>
      <c r="E97" s="97" t="s">
        <v>112</v>
      </c>
      <c r="F97" s="97" t="s">
        <v>79</v>
      </c>
      <c r="G97" s="97" t="s">
        <v>111</v>
      </c>
    </row>
    <row r="98" spans="1:7" s="98" customFormat="1">
      <c r="A98" s="96"/>
      <c r="B98" s="97"/>
      <c r="C98" s="97"/>
      <c r="D98" s="97"/>
      <c r="E98" s="97"/>
      <c r="F98" s="97"/>
      <c r="G98" s="97"/>
    </row>
    <row r="99" spans="1:7">
      <c r="A99" s="99" t="s">
        <v>188</v>
      </c>
      <c r="B99" s="100"/>
      <c r="C99" s="100"/>
      <c r="D99" s="100"/>
      <c r="E99" s="100"/>
      <c r="F99" s="100"/>
      <c r="G99" s="100"/>
    </row>
    <row r="100" spans="1:7">
      <c r="A100" s="94" t="s">
        <v>7</v>
      </c>
      <c r="B100" s="95" t="s">
        <v>125</v>
      </c>
      <c r="C100" s="95" t="s">
        <v>109</v>
      </c>
      <c r="D100" s="97" t="s">
        <v>88</v>
      </c>
      <c r="E100" s="95" t="s">
        <v>110</v>
      </c>
      <c r="F100" s="95" t="s">
        <v>80</v>
      </c>
      <c r="G100" s="95" t="s">
        <v>111</v>
      </c>
    </row>
    <row r="101" spans="1:7">
      <c r="A101" s="94" t="s">
        <v>284</v>
      </c>
      <c r="B101" s="95" t="s">
        <v>285</v>
      </c>
      <c r="C101" s="95" t="s">
        <v>109</v>
      </c>
      <c r="D101" s="97" t="s">
        <v>88</v>
      </c>
      <c r="E101" s="95" t="s">
        <v>110</v>
      </c>
      <c r="F101" s="95" t="s">
        <v>80</v>
      </c>
      <c r="G101" s="95" t="s">
        <v>115</v>
      </c>
    </row>
    <row r="102" spans="1:7">
      <c r="A102" s="94" t="s">
        <v>286</v>
      </c>
      <c r="B102" s="95" t="s">
        <v>287</v>
      </c>
      <c r="C102" s="95" t="s">
        <v>109</v>
      </c>
      <c r="D102" s="97" t="s">
        <v>88</v>
      </c>
      <c r="E102" s="95" t="s">
        <v>110</v>
      </c>
      <c r="F102" s="95" t="s">
        <v>80</v>
      </c>
      <c r="G102" s="95" t="s">
        <v>151</v>
      </c>
    </row>
    <row r="103" spans="1:7">
      <c r="A103" s="94" t="s">
        <v>94</v>
      </c>
      <c r="B103" s="95" t="s">
        <v>126</v>
      </c>
      <c r="C103" s="95" t="s">
        <v>109</v>
      </c>
      <c r="D103" s="97" t="s">
        <v>88</v>
      </c>
      <c r="E103" s="95" t="s">
        <v>110</v>
      </c>
      <c r="F103" s="95" t="s">
        <v>80</v>
      </c>
      <c r="G103" s="95" t="s">
        <v>117</v>
      </c>
    </row>
    <row r="104" spans="1:7">
      <c r="A104" s="94" t="s">
        <v>288</v>
      </c>
      <c r="B104" s="95" t="s">
        <v>289</v>
      </c>
      <c r="C104" s="95" t="s">
        <v>109</v>
      </c>
      <c r="D104" s="97" t="s">
        <v>88</v>
      </c>
      <c r="E104" s="95" t="s">
        <v>110</v>
      </c>
      <c r="F104" s="95" t="s">
        <v>80</v>
      </c>
      <c r="G104" s="95" t="s">
        <v>119</v>
      </c>
    </row>
    <row r="105" spans="1:7">
      <c r="A105" s="94" t="s">
        <v>290</v>
      </c>
      <c r="B105" s="95" t="s">
        <v>291</v>
      </c>
      <c r="C105" s="95" t="s">
        <v>109</v>
      </c>
      <c r="D105" s="97" t="s">
        <v>88</v>
      </c>
      <c r="E105" s="95" t="s">
        <v>110</v>
      </c>
      <c r="F105" s="95" t="s">
        <v>80</v>
      </c>
      <c r="G105" s="95" t="s">
        <v>279</v>
      </c>
    </row>
    <row r="106" spans="1:7">
      <c r="A106" s="94" t="s">
        <v>127</v>
      </c>
      <c r="B106" s="95" t="s">
        <v>128</v>
      </c>
      <c r="C106" s="95" t="s">
        <v>109</v>
      </c>
      <c r="D106" s="97" t="s">
        <v>88</v>
      </c>
      <c r="E106" s="95" t="s">
        <v>122</v>
      </c>
      <c r="F106" s="95" t="s">
        <v>80</v>
      </c>
      <c r="G106" s="95" t="s">
        <v>111</v>
      </c>
    </row>
    <row r="107" spans="1:7">
      <c r="A107" s="94" t="s">
        <v>292</v>
      </c>
      <c r="B107" s="95" t="s">
        <v>293</v>
      </c>
      <c r="C107" s="95" t="s">
        <v>109</v>
      </c>
      <c r="D107" s="97" t="s">
        <v>88</v>
      </c>
      <c r="E107" s="95" t="s">
        <v>122</v>
      </c>
      <c r="F107" s="95" t="s">
        <v>80</v>
      </c>
      <c r="G107" s="95" t="s">
        <v>117</v>
      </c>
    </row>
    <row r="108" spans="1:7">
      <c r="A108" s="94" t="s">
        <v>294</v>
      </c>
      <c r="B108" s="95" t="s">
        <v>295</v>
      </c>
      <c r="C108" s="95" t="s">
        <v>109</v>
      </c>
      <c r="D108" s="97" t="s">
        <v>88</v>
      </c>
      <c r="E108" s="95" t="s">
        <v>122</v>
      </c>
      <c r="F108" s="95" t="s">
        <v>80</v>
      </c>
      <c r="G108" s="95" t="s">
        <v>119</v>
      </c>
    </row>
    <row r="109" spans="1:7">
      <c r="A109" s="94" t="s">
        <v>93</v>
      </c>
      <c r="B109" s="95" t="s">
        <v>129</v>
      </c>
      <c r="C109" s="95" t="s">
        <v>109</v>
      </c>
      <c r="D109" s="97" t="s">
        <v>88</v>
      </c>
      <c r="E109" s="95" t="s">
        <v>130</v>
      </c>
      <c r="F109" s="95" t="s">
        <v>80</v>
      </c>
      <c r="G109" s="95" t="s">
        <v>111</v>
      </c>
    </row>
    <row r="110" spans="1:7">
      <c r="A110" s="94" t="s">
        <v>296</v>
      </c>
      <c r="B110" s="95" t="s">
        <v>297</v>
      </c>
      <c r="C110" s="95" t="s">
        <v>109</v>
      </c>
      <c r="D110" s="97" t="s">
        <v>88</v>
      </c>
      <c r="E110" s="95" t="s">
        <v>112</v>
      </c>
      <c r="F110" s="95" t="s">
        <v>80</v>
      </c>
      <c r="G110" s="95" t="s">
        <v>111</v>
      </c>
    </row>
    <row r="111" spans="1:7">
      <c r="A111" s="94"/>
      <c r="B111" s="95"/>
      <c r="C111" s="95"/>
      <c r="D111" s="95"/>
      <c r="E111" s="95"/>
      <c r="F111" s="95"/>
      <c r="G111" s="95"/>
    </row>
    <row r="112" spans="1:7">
      <c r="A112" s="94" t="s">
        <v>95</v>
      </c>
      <c r="B112" s="95"/>
      <c r="C112" s="95"/>
      <c r="D112" s="95"/>
      <c r="E112" s="95"/>
      <c r="F112" s="95"/>
      <c r="G112" s="95"/>
    </row>
    <row r="113" spans="1:7">
      <c r="A113" s="94" t="s">
        <v>298</v>
      </c>
      <c r="B113" s="95" t="s">
        <v>299</v>
      </c>
      <c r="C113" s="95" t="s">
        <v>109</v>
      </c>
      <c r="D113" s="97" t="s">
        <v>88</v>
      </c>
      <c r="E113" s="95" t="s">
        <v>122</v>
      </c>
      <c r="F113" s="95"/>
      <c r="G113" s="95" t="s">
        <v>117</v>
      </c>
    </row>
    <row r="114" spans="1:7">
      <c r="A114" s="94" t="s">
        <v>135</v>
      </c>
      <c r="B114" s="95" t="s">
        <v>136</v>
      </c>
      <c r="C114" s="95" t="s">
        <v>109</v>
      </c>
      <c r="D114" s="95" t="s">
        <v>88</v>
      </c>
      <c r="E114" s="95" t="s">
        <v>122</v>
      </c>
      <c r="F114" s="95"/>
      <c r="G114" s="95" t="s">
        <v>111</v>
      </c>
    </row>
    <row r="115" spans="1:7">
      <c r="A115" s="94" t="s">
        <v>137</v>
      </c>
      <c r="B115" s="95" t="s">
        <v>138</v>
      </c>
      <c r="C115" s="95" t="s">
        <v>109</v>
      </c>
      <c r="D115" s="97" t="s">
        <v>88</v>
      </c>
      <c r="E115" s="95" t="s">
        <v>130</v>
      </c>
      <c r="F115" s="95"/>
      <c r="G115" s="95" t="s">
        <v>111</v>
      </c>
    </row>
    <row r="116" spans="1:7">
      <c r="A116" s="94" t="s">
        <v>300</v>
      </c>
      <c r="B116" s="95" t="s">
        <v>301</v>
      </c>
      <c r="C116" s="95" t="s">
        <v>109</v>
      </c>
      <c r="D116" s="97" t="s">
        <v>88</v>
      </c>
      <c r="E116" s="95" t="s">
        <v>130</v>
      </c>
      <c r="F116" s="95"/>
      <c r="G116" s="95" t="s">
        <v>302</v>
      </c>
    </row>
    <row r="117" spans="1:7">
      <c r="A117" s="94" t="s">
        <v>96</v>
      </c>
      <c r="B117" s="95" t="s">
        <v>131</v>
      </c>
      <c r="C117" s="95" t="s">
        <v>109</v>
      </c>
      <c r="D117" s="97" t="s">
        <v>88</v>
      </c>
      <c r="E117" s="95" t="s">
        <v>110</v>
      </c>
      <c r="F117" s="95"/>
      <c r="G117" s="95" t="s">
        <v>115</v>
      </c>
    </row>
    <row r="118" spans="1:7">
      <c r="A118" s="94" t="s">
        <v>97</v>
      </c>
      <c r="B118" s="95" t="s">
        <v>132</v>
      </c>
      <c r="C118" s="95" t="s">
        <v>109</v>
      </c>
      <c r="D118" s="97" t="s">
        <v>88</v>
      </c>
      <c r="E118" s="95" t="s">
        <v>110</v>
      </c>
      <c r="F118" s="95"/>
      <c r="G118" s="95" t="s">
        <v>117</v>
      </c>
    </row>
    <row r="119" spans="1:7">
      <c r="A119" s="94" t="s">
        <v>98</v>
      </c>
      <c r="B119" s="95" t="s">
        <v>133</v>
      </c>
      <c r="C119" s="95" t="s">
        <v>109</v>
      </c>
      <c r="D119" s="97" t="s">
        <v>88</v>
      </c>
      <c r="E119" s="95" t="s">
        <v>110</v>
      </c>
      <c r="F119" s="95"/>
      <c r="G119" s="95" t="s">
        <v>119</v>
      </c>
    </row>
    <row r="120" spans="1:7">
      <c r="A120" s="94" t="s">
        <v>99</v>
      </c>
      <c r="B120" s="95" t="s">
        <v>134</v>
      </c>
      <c r="C120" s="95" t="s">
        <v>109</v>
      </c>
      <c r="D120" s="97" t="s">
        <v>88</v>
      </c>
      <c r="E120" s="95" t="s">
        <v>110</v>
      </c>
      <c r="F120" s="95"/>
      <c r="G120" s="95" t="s">
        <v>111</v>
      </c>
    </row>
    <row r="121" spans="1:7">
      <c r="A121" s="94" t="s">
        <v>303</v>
      </c>
      <c r="B121" s="95" t="s">
        <v>304</v>
      </c>
      <c r="C121" s="95" t="s">
        <v>109</v>
      </c>
      <c r="D121" s="97" t="s">
        <v>88</v>
      </c>
      <c r="E121" s="95" t="s">
        <v>110</v>
      </c>
      <c r="F121" s="95"/>
      <c r="G121" s="95" t="s">
        <v>279</v>
      </c>
    </row>
    <row r="122" spans="1:7">
      <c r="A122" s="94" t="s">
        <v>305</v>
      </c>
      <c r="B122" s="95" t="s">
        <v>306</v>
      </c>
      <c r="C122" s="95" t="s">
        <v>109</v>
      </c>
      <c r="D122" s="97" t="s">
        <v>88</v>
      </c>
      <c r="E122" s="95" t="s">
        <v>110</v>
      </c>
      <c r="F122" s="95"/>
      <c r="G122" s="95" t="s">
        <v>307</v>
      </c>
    </row>
    <row r="123" spans="1:7">
      <c r="A123" s="94"/>
      <c r="B123" s="95"/>
      <c r="C123" s="95"/>
      <c r="D123" s="97"/>
      <c r="E123" s="95"/>
      <c r="F123" s="95"/>
      <c r="G123" s="95"/>
    </row>
    <row r="124" spans="1:7" s="103" customFormat="1">
      <c r="A124" s="101" t="s">
        <v>139</v>
      </c>
      <c r="B124" s="102"/>
      <c r="C124" s="102"/>
      <c r="D124" s="102"/>
      <c r="E124" s="102"/>
      <c r="F124" s="102"/>
      <c r="G124" s="102"/>
    </row>
    <row r="125" spans="1:7" s="98" customFormat="1">
      <c r="A125" s="96" t="s">
        <v>140</v>
      </c>
      <c r="B125" s="97" t="s">
        <v>141</v>
      </c>
      <c r="C125" s="97" t="s">
        <v>142</v>
      </c>
      <c r="D125" s="104" t="s">
        <v>143</v>
      </c>
      <c r="E125" s="97" t="s">
        <v>110</v>
      </c>
      <c r="F125" s="97" t="s">
        <v>79</v>
      </c>
      <c r="G125" s="97" t="s">
        <v>111</v>
      </c>
    </row>
    <row r="126" spans="1:7" s="98" customFormat="1">
      <c r="A126" s="96" t="s">
        <v>144</v>
      </c>
      <c r="B126" s="97" t="s">
        <v>145</v>
      </c>
      <c r="C126" s="97" t="s">
        <v>142</v>
      </c>
      <c r="D126" s="104" t="s">
        <v>143</v>
      </c>
      <c r="E126" s="97" t="s">
        <v>130</v>
      </c>
      <c r="F126" s="97" t="s">
        <v>111</v>
      </c>
      <c r="G126" s="97"/>
    </row>
    <row r="127" spans="1:7" s="98" customFormat="1">
      <c r="A127" s="96"/>
      <c r="B127" s="97"/>
      <c r="C127" s="97"/>
      <c r="D127" s="97"/>
      <c r="E127" s="97"/>
      <c r="F127" s="97"/>
      <c r="G127" s="97"/>
    </row>
    <row r="128" spans="1:7" s="98" customFormat="1">
      <c r="A128" s="105" t="s">
        <v>146</v>
      </c>
      <c r="B128" s="106"/>
      <c r="C128" s="97"/>
      <c r="D128" s="97"/>
      <c r="E128" s="97"/>
      <c r="F128" s="97"/>
      <c r="G128" s="97"/>
    </row>
    <row r="129" spans="1:7" s="98" customFormat="1">
      <c r="A129" s="105"/>
      <c r="B129" s="106"/>
      <c r="C129" s="97"/>
      <c r="D129" s="97"/>
      <c r="E129" s="97"/>
      <c r="F129" s="97"/>
      <c r="G129" s="97"/>
    </row>
    <row r="130" spans="1:7" s="98" customFormat="1">
      <c r="A130" s="96" t="s">
        <v>147</v>
      </c>
      <c r="B130" s="97"/>
      <c r="C130" s="97"/>
      <c r="D130" s="97"/>
      <c r="E130" s="97"/>
      <c r="F130" s="97"/>
      <c r="G130" s="97"/>
    </row>
    <row r="131" spans="1:7" s="98" customFormat="1">
      <c r="A131" s="96" t="s">
        <v>8</v>
      </c>
      <c r="B131" s="97" t="s">
        <v>149</v>
      </c>
      <c r="C131" s="97" t="s">
        <v>148</v>
      </c>
      <c r="D131" s="97" t="s">
        <v>88</v>
      </c>
      <c r="E131" s="97" t="s">
        <v>122</v>
      </c>
      <c r="F131" s="97" t="s">
        <v>79</v>
      </c>
      <c r="G131" s="97" t="s">
        <v>111</v>
      </c>
    </row>
    <row r="132" spans="1:7" s="98" customFormat="1">
      <c r="A132" s="96" t="s">
        <v>102</v>
      </c>
      <c r="B132" s="97" t="s">
        <v>150</v>
      </c>
      <c r="C132" s="97" t="s">
        <v>148</v>
      </c>
      <c r="D132" s="97" t="s">
        <v>88</v>
      </c>
      <c r="E132" s="97" t="s">
        <v>122</v>
      </c>
      <c r="F132" s="97" t="s">
        <v>79</v>
      </c>
      <c r="G132" s="97" t="s">
        <v>151</v>
      </c>
    </row>
    <row r="133" spans="1:7" s="98" customFormat="1">
      <c r="A133" s="96" t="s">
        <v>103</v>
      </c>
      <c r="B133" s="97" t="s">
        <v>152</v>
      </c>
      <c r="C133" s="97" t="s">
        <v>148</v>
      </c>
      <c r="D133" s="97" t="s">
        <v>88</v>
      </c>
      <c r="E133" s="97" t="s">
        <v>122</v>
      </c>
      <c r="F133" s="97" t="s">
        <v>79</v>
      </c>
      <c r="G133" s="97" t="s">
        <v>115</v>
      </c>
    </row>
    <row r="134" spans="1:7" s="98" customFormat="1">
      <c r="A134" s="96" t="s">
        <v>104</v>
      </c>
      <c r="B134" s="97" t="s">
        <v>153</v>
      </c>
      <c r="C134" s="97" t="s">
        <v>148</v>
      </c>
      <c r="D134" s="97" t="s">
        <v>88</v>
      </c>
      <c r="E134" s="97" t="s">
        <v>122</v>
      </c>
      <c r="F134" s="97" t="s">
        <v>79</v>
      </c>
      <c r="G134" s="97" t="s">
        <v>117</v>
      </c>
    </row>
    <row r="135" spans="1:7" s="98" customFormat="1">
      <c r="A135" s="96" t="s">
        <v>9</v>
      </c>
      <c r="B135" s="97" t="s">
        <v>154</v>
      </c>
      <c r="C135" s="97" t="s">
        <v>148</v>
      </c>
      <c r="D135" s="97" t="s">
        <v>88</v>
      </c>
      <c r="E135" s="97" t="s">
        <v>122</v>
      </c>
      <c r="F135" s="97" t="s">
        <v>79</v>
      </c>
      <c r="G135" s="97" t="s">
        <v>119</v>
      </c>
    </row>
    <row r="136" spans="1:7" s="98" customFormat="1">
      <c r="A136" s="96" t="s">
        <v>100</v>
      </c>
      <c r="B136" s="97" t="s">
        <v>155</v>
      </c>
      <c r="C136" s="97" t="s">
        <v>148</v>
      </c>
      <c r="D136" s="104" t="s">
        <v>143</v>
      </c>
      <c r="E136" s="97" t="s">
        <v>112</v>
      </c>
      <c r="F136" s="97" t="s">
        <v>79</v>
      </c>
      <c r="G136" s="97" t="s">
        <v>111</v>
      </c>
    </row>
    <row r="137" spans="1:7" s="98" customFormat="1">
      <c r="A137" s="96" t="s">
        <v>13</v>
      </c>
      <c r="B137" s="97" t="s">
        <v>156</v>
      </c>
      <c r="C137" s="97" t="s">
        <v>148</v>
      </c>
      <c r="D137" s="104" t="s">
        <v>143</v>
      </c>
      <c r="E137" s="97" t="s">
        <v>130</v>
      </c>
      <c r="F137" s="97" t="s">
        <v>79</v>
      </c>
      <c r="G137" s="97"/>
    </row>
    <row r="138" spans="1:7" s="98" customFormat="1">
      <c r="A138" s="96" t="s">
        <v>15</v>
      </c>
      <c r="B138" s="97" t="s">
        <v>157</v>
      </c>
      <c r="C138" s="97" t="s">
        <v>148</v>
      </c>
      <c r="D138" s="97" t="s">
        <v>101</v>
      </c>
      <c r="E138" s="97" t="s">
        <v>112</v>
      </c>
      <c r="F138" s="97" t="s">
        <v>79</v>
      </c>
      <c r="G138" s="97"/>
    </row>
    <row r="139" spans="1:7" s="98" customFormat="1">
      <c r="A139" s="96" t="s">
        <v>20</v>
      </c>
      <c r="B139" s="97" t="s">
        <v>158</v>
      </c>
      <c r="C139" s="97" t="s">
        <v>148</v>
      </c>
      <c r="D139" s="97" t="s">
        <v>101</v>
      </c>
      <c r="E139" s="97" t="s">
        <v>110</v>
      </c>
      <c r="F139" s="97" t="s">
        <v>79</v>
      </c>
      <c r="G139" s="97"/>
    </row>
    <row r="140" spans="1:7" s="98" customFormat="1">
      <c r="A140" s="96"/>
      <c r="B140" s="97"/>
      <c r="C140" s="97"/>
      <c r="D140" s="97"/>
      <c r="E140" s="97"/>
      <c r="F140" s="97"/>
      <c r="G140" s="97"/>
    </row>
    <row r="141" spans="1:7" s="98" customFormat="1">
      <c r="A141" s="96" t="s">
        <v>159</v>
      </c>
      <c r="B141" s="97"/>
      <c r="C141" s="97"/>
      <c r="D141" s="97"/>
      <c r="E141" s="97"/>
      <c r="F141" s="97"/>
      <c r="G141" s="97"/>
    </row>
    <row r="142" spans="1:7" s="98" customFormat="1">
      <c r="A142" s="96" t="s">
        <v>10</v>
      </c>
      <c r="B142" s="97" t="s">
        <v>160</v>
      </c>
      <c r="C142" s="97" t="s">
        <v>148</v>
      </c>
      <c r="D142" s="97" t="s">
        <v>88</v>
      </c>
      <c r="E142" s="97" t="s">
        <v>122</v>
      </c>
      <c r="F142" s="97" t="s">
        <v>80</v>
      </c>
      <c r="G142" s="97" t="s">
        <v>111</v>
      </c>
    </row>
    <row r="143" spans="1:7" s="98" customFormat="1">
      <c r="A143" s="96" t="s">
        <v>105</v>
      </c>
      <c r="B143" s="97" t="s">
        <v>161</v>
      </c>
      <c r="C143" s="97" t="s">
        <v>148</v>
      </c>
      <c r="D143" s="97" t="s">
        <v>88</v>
      </c>
      <c r="E143" s="97" t="s">
        <v>122</v>
      </c>
      <c r="F143" s="97" t="s">
        <v>80</v>
      </c>
      <c r="G143" s="97" t="s">
        <v>115</v>
      </c>
    </row>
    <row r="144" spans="1:7" s="98" customFormat="1">
      <c r="A144" s="96" t="s">
        <v>308</v>
      </c>
      <c r="B144" s="97" t="s">
        <v>309</v>
      </c>
      <c r="C144" s="97" t="s">
        <v>148</v>
      </c>
      <c r="D144" s="97" t="s">
        <v>88</v>
      </c>
      <c r="E144" s="97" t="s">
        <v>122</v>
      </c>
      <c r="F144" s="97" t="s">
        <v>80</v>
      </c>
      <c r="G144" s="97" t="s">
        <v>151</v>
      </c>
    </row>
    <row r="145" spans="1:7" s="98" customFormat="1">
      <c r="A145" s="96" t="s">
        <v>106</v>
      </c>
      <c r="B145" s="97" t="s">
        <v>162</v>
      </c>
      <c r="C145" s="97" t="s">
        <v>148</v>
      </c>
      <c r="D145" s="97" t="s">
        <v>88</v>
      </c>
      <c r="E145" s="97" t="s">
        <v>122</v>
      </c>
      <c r="F145" s="97" t="s">
        <v>80</v>
      </c>
      <c r="G145" s="97" t="s">
        <v>117</v>
      </c>
    </row>
    <row r="146" spans="1:7" s="98" customFormat="1">
      <c r="A146" s="96" t="s">
        <v>11</v>
      </c>
      <c r="B146" s="97" t="s">
        <v>163</v>
      </c>
      <c r="C146" s="97" t="s">
        <v>148</v>
      </c>
      <c r="D146" s="97" t="s">
        <v>88</v>
      </c>
      <c r="E146" s="97" t="s">
        <v>122</v>
      </c>
      <c r="F146" s="97" t="s">
        <v>80</v>
      </c>
      <c r="G146" s="97" t="s">
        <v>119</v>
      </c>
    </row>
    <row r="147" spans="1:7" s="98" customFormat="1">
      <c r="A147" s="96" t="s">
        <v>14</v>
      </c>
      <c r="B147" s="97" t="s">
        <v>165</v>
      </c>
      <c r="C147" s="97" t="s">
        <v>148</v>
      </c>
      <c r="D147" s="97"/>
      <c r="E147" s="97" t="s">
        <v>130</v>
      </c>
      <c r="F147" s="97" t="s">
        <v>80</v>
      </c>
      <c r="G147" s="97"/>
    </row>
    <row r="148" spans="1:7" s="98" customFormat="1">
      <c r="A148" s="96" t="s">
        <v>310</v>
      </c>
      <c r="B148" s="97" t="s">
        <v>311</v>
      </c>
      <c r="C148" s="97" t="s">
        <v>148</v>
      </c>
      <c r="D148" s="97"/>
      <c r="E148" s="97" t="s">
        <v>112</v>
      </c>
      <c r="F148" s="97" t="s">
        <v>80</v>
      </c>
      <c r="G148" s="97"/>
    </row>
    <row r="149" spans="1:7" s="98" customFormat="1">
      <c r="A149" s="96" t="s">
        <v>16</v>
      </c>
      <c r="B149" s="97" t="s">
        <v>164</v>
      </c>
      <c r="C149" s="97" t="s">
        <v>148</v>
      </c>
      <c r="D149" s="97"/>
      <c r="E149" s="97" t="s">
        <v>112</v>
      </c>
      <c r="F149" s="97" t="s">
        <v>80</v>
      </c>
      <c r="G149" s="97" t="s">
        <v>111</v>
      </c>
    </row>
    <row r="150" spans="1:7" s="98" customFormat="1">
      <c r="A150" s="96" t="s">
        <v>21</v>
      </c>
      <c r="B150" s="97" t="s">
        <v>166</v>
      </c>
      <c r="C150" s="97" t="s">
        <v>148</v>
      </c>
      <c r="D150" s="97"/>
      <c r="E150" s="97" t="s">
        <v>110</v>
      </c>
      <c r="F150" s="97" t="s">
        <v>80</v>
      </c>
      <c r="G150" s="97"/>
    </row>
    <row r="151" spans="1:7" s="98" customFormat="1">
      <c r="A151" s="96"/>
      <c r="B151" s="97"/>
      <c r="C151" s="97"/>
      <c r="D151" s="97"/>
      <c r="E151" s="97"/>
      <c r="F151" s="97"/>
      <c r="G151" s="97"/>
    </row>
    <row r="152" spans="1:7" s="98" customFormat="1">
      <c r="A152" s="107" t="s">
        <v>167</v>
      </c>
      <c r="B152" s="104"/>
      <c r="C152" s="104"/>
      <c r="D152" s="104"/>
      <c r="E152" s="104"/>
      <c r="F152" s="104"/>
      <c r="G152" s="104"/>
    </row>
    <row r="153" spans="1:7" s="98" customFormat="1">
      <c r="A153" s="96" t="s">
        <v>22</v>
      </c>
      <c r="B153" s="97" t="s">
        <v>168</v>
      </c>
      <c r="C153" s="97" t="s">
        <v>148</v>
      </c>
      <c r="D153" s="97" t="s">
        <v>88</v>
      </c>
      <c r="E153" s="97" t="s">
        <v>122</v>
      </c>
      <c r="F153" s="97" t="s">
        <v>169</v>
      </c>
      <c r="G153" s="97" t="s">
        <v>111</v>
      </c>
    </row>
    <row r="154" spans="1:7" s="98" customFormat="1">
      <c r="A154" s="96"/>
      <c r="B154" s="97"/>
      <c r="C154" s="97"/>
      <c r="D154" s="97"/>
      <c r="E154" s="97"/>
      <c r="F154" s="97"/>
      <c r="G154" s="97"/>
    </row>
    <row r="155" spans="1:7" s="98" customFormat="1">
      <c r="A155" s="96" t="s">
        <v>170</v>
      </c>
      <c r="B155" s="97"/>
      <c r="C155" s="97"/>
      <c r="D155" s="97"/>
      <c r="E155" s="97"/>
      <c r="F155" s="97"/>
      <c r="G155" s="97"/>
    </row>
    <row r="156" spans="1:7" s="98" customFormat="1">
      <c r="A156" s="96" t="s">
        <v>312</v>
      </c>
      <c r="B156" s="97" t="s">
        <v>313</v>
      </c>
      <c r="C156" s="97" t="s">
        <v>148</v>
      </c>
      <c r="D156" s="97"/>
      <c r="E156" s="97" t="s">
        <v>122</v>
      </c>
      <c r="F156" s="97" t="s">
        <v>172</v>
      </c>
      <c r="G156" s="97" t="s">
        <v>117</v>
      </c>
    </row>
    <row r="157" spans="1:7" s="98" customFormat="1">
      <c r="A157" s="96" t="s">
        <v>314</v>
      </c>
      <c r="B157" s="97" t="s">
        <v>315</v>
      </c>
      <c r="C157" s="97" t="s">
        <v>148</v>
      </c>
      <c r="D157" s="97"/>
      <c r="E157" s="97" t="s">
        <v>122</v>
      </c>
      <c r="F157" s="97" t="s">
        <v>172</v>
      </c>
      <c r="G157" s="97" t="s">
        <v>111</v>
      </c>
    </row>
    <row r="158" spans="1:7" s="98" customFormat="1">
      <c r="A158" s="96" t="s">
        <v>316</v>
      </c>
      <c r="B158" s="97" t="s">
        <v>317</v>
      </c>
      <c r="C158" s="97" t="s">
        <v>148</v>
      </c>
      <c r="D158" s="97"/>
      <c r="E158" s="97" t="s">
        <v>130</v>
      </c>
      <c r="F158" s="97" t="s">
        <v>172</v>
      </c>
      <c r="G158" s="97" t="s">
        <v>115</v>
      </c>
    </row>
    <row r="159" spans="1:7" s="98" customFormat="1">
      <c r="A159" s="96" t="s">
        <v>12</v>
      </c>
      <c r="B159" s="97" t="s">
        <v>171</v>
      </c>
      <c r="C159" s="97" t="s">
        <v>148</v>
      </c>
      <c r="D159" s="97"/>
      <c r="E159" s="97" t="s">
        <v>130</v>
      </c>
      <c r="F159" s="97" t="s">
        <v>172</v>
      </c>
      <c r="G159" s="97" t="s">
        <v>111</v>
      </c>
    </row>
    <row r="160" spans="1:7" s="98" customFormat="1">
      <c r="A160" s="96" t="s">
        <v>17</v>
      </c>
      <c r="B160" s="97" t="s">
        <v>173</v>
      </c>
      <c r="C160" s="97" t="s">
        <v>148</v>
      </c>
      <c r="D160" s="97"/>
      <c r="E160" s="97" t="s">
        <v>110</v>
      </c>
      <c r="F160" s="97" t="s">
        <v>172</v>
      </c>
      <c r="G160" s="97" t="s">
        <v>115</v>
      </c>
    </row>
    <row r="161" spans="1:7" s="98" customFormat="1">
      <c r="A161" s="96" t="s">
        <v>18</v>
      </c>
      <c r="B161" s="97" t="s">
        <v>174</v>
      </c>
      <c r="C161" s="97" t="s">
        <v>148</v>
      </c>
      <c r="D161" s="97"/>
      <c r="E161" s="97" t="s">
        <v>110</v>
      </c>
      <c r="F161" s="97" t="s">
        <v>172</v>
      </c>
      <c r="G161" s="97" t="s">
        <v>117</v>
      </c>
    </row>
    <row r="162" spans="1:7" s="98" customFormat="1">
      <c r="A162" s="96" t="s">
        <v>19</v>
      </c>
      <c r="B162" s="97" t="s">
        <v>175</v>
      </c>
      <c r="C162" s="97" t="s">
        <v>148</v>
      </c>
      <c r="D162" s="97"/>
      <c r="E162" s="97" t="s">
        <v>110</v>
      </c>
      <c r="F162" s="97" t="s">
        <v>172</v>
      </c>
      <c r="G162" s="97" t="s">
        <v>119</v>
      </c>
    </row>
    <row r="163" spans="1:7" s="98" customFormat="1">
      <c r="A163" s="96"/>
      <c r="B163" s="97"/>
      <c r="C163" s="97"/>
      <c r="D163" s="97"/>
      <c r="E163" s="97"/>
      <c r="F163" s="97"/>
      <c r="G163" s="97"/>
    </row>
    <row r="164" spans="1:7" s="98" customFormat="1">
      <c r="A164" s="96" t="s">
        <v>176</v>
      </c>
      <c r="B164" s="97"/>
      <c r="C164" s="97"/>
      <c r="D164" s="97"/>
      <c r="E164" s="97"/>
      <c r="F164" s="97"/>
      <c r="G164" s="97"/>
    </row>
    <row r="165" spans="1:7" s="98" customFormat="1">
      <c r="A165" s="96" t="s">
        <v>177</v>
      </c>
      <c r="B165" s="97" t="s">
        <v>178</v>
      </c>
      <c r="C165" s="97" t="s">
        <v>109</v>
      </c>
      <c r="D165" s="97"/>
      <c r="E165" s="97" t="s">
        <v>110</v>
      </c>
      <c r="F165" s="97" t="s">
        <v>79</v>
      </c>
      <c r="G165" s="97" t="s">
        <v>111</v>
      </c>
    </row>
    <row r="166" spans="1:7" s="98" customFormat="1">
      <c r="A166" s="96" t="s">
        <v>179</v>
      </c>
      <c r="B166" s="97" t="s">
        <v>180</v>
      </c>
      <c r="C166" s="97" t="s">
        <v>148</v>
      </c>
      <c r="D166" s="97"/>
      <c r="E166" s="97" t="s">
        <v>110</v>
      </c>
      <c r="F166" s="97" t="s">
        <v>79</v>
      </c>
      <c r="G166" s="97"/>
    </row>
    <row r="167" spans="1:7" s="98" customFormat="1">
      <c r="A167" s="96" t="s">
        <v>181</v>
      </c>
      <c r="B167" s="97" t="s">
        <v>182</v>
      </c>
      <c r="C167" s="97" t="s">
        <v>148</v>
      </c>
      <c r="D167" s="97"/>
      <c r="E167" s="97" t="s">
        <v>112</v>
      </c>
      <c r="F167" s="97" t="s">
        <v>79</v>
      </c>
      <c r="G167" s="97" t="s">
        <v>111</v>
      </c>
    </row>
    <row r="168" spans="1:7" s="98" customFormat="1">
      <c r="A168" s="96"/>
      <c r="B168" s="97"/>
      <c r="C168" s="97"/>
      <c r="D168" s="97"/>
      <c r="E168" s="97"/>
      <c r="F168" s="97"/>
      <c r="G168" s="97"/>
    </row>
    <row r="169" spans="1:7" s="103" customFormat="1">
      <c r="A169" s="101" t="s">
        <v>183</v>
      </c>
      <c r="B169" s="102"/>
      <c r="C169" s="102"/>
      <c r="D169" s="102"/>
      <c r="E169" s="102"/>
      <c r="F169" s="102"/>
      <c r="G169" s="102"/>
    </row>
    <row r="170" spans="1:7" s="98" customFormat="1">
      <c r="A170" s="96" t="s">
        <v>184</v>
      </c>
      <c r="B170" s="97" t="s">
        <v>185</v>
      </c>
      <c r="C170" s="97" t="s">
        <v>186</v>
      </c>
      <c r="D170" s="104" t="s">
        <v>143</v>
      </c>
      <c r="E170" s="97" t="s">
        <v>122</v>
      </c>
      <c r="F170" s="97" t="s">
        <v>79</v>
      </c>
      <c r="G170" s="97" t="s">
        <v>111</v>
      </c>
    </row>
  </sheetData>
  <conditionalFormatting sqref="F86:F88 F90:F91 F93:F94 F97:F101 F106 F110:F113 F115 F117:F120 F124:F143 F145:F147 F149:F155 F160:F170 F157:F158">
    <cfRule type="containsText" dxfId="39" priority="39" operator="containsText" text="GFP">
      <formula>NOT(ISERROR(SEARCH("GFP",F86)))</formula>
    </cfRule>
    <cfRule type="containsText" dxfId="38" priority="40" operator="containsText" text="RFP">
      <formula>NOT(ISERROR(SEARCH("RFP",F86)))</formula>
    </cfRule>
  </conditionalFormatting>
  <conditionalFormatting sqref="F85">
    <cfRule type="containsText" dxfId="37" priority="37" operator="containsText" text="GFP">
      <formula>NOT(ISERROR(SEARCH("GFP",F85)))</formula>
    </cfRule>
    <cfRule type="containsText" dxfId="36" priority="38" operator="containsText" text="RFP">
      <formula>NOT(ISERROR(SEARCH("RFP",F85)))</formula>
    </cfRule>
  </conditionalFormatting>
  <conditionalFormatting sqref="F89">
    <cfRule type="containsText" dxfId="35" priority="35" operator="containsText" text="GFP">
      <formula>NOT(ISERROR(SEARCH("GFP",F89)))</formula>
    </cfRule>
    <cfRule type="containsText" dxfId="34" priority="36" operator="containsText" text="RFP">
      <formula>NOT(ISERROR(SEARCH("RFP",F89)))</formula>
    </cfRule>
  </conditionalFormatting>
  <conditionalFormatting sqref="F92">
    <cfRule type="containsText" dxfId="33" priority="33" operator="containsText" text="GFP">
      <formula>NOT(ISERROR(SEARCH("GFP",F92)))</formula>
    </cfRule>
    <cfRule type="containsText" dxfId="32" priority="34" operator="containsText" text="RFP">
      <formula>NOT(ISERROR(SEARCH("RFP",F92)))</formula>
    </cfRule>
  </conditionalFormatting>
  <conditionalFormatting sqref="F95">
    <cfRule type="containsText" dxfId="31" priority="31" operator="containsText" text="GFP">
      <formula>NOT(ISERROR(SEARCH("GFP",F95)))</formula>
    </cfRule>
    <cfRule type="containsText" dxfId="30" priority="32" operator="containsText" text="RFP">
      <formula>NOT(ISERROR(SEARCH("RFP",F95)))</formula>
    </cfRule>
  </conditionalFormatting>
  <conditionalFormatting sqref="F96">
    <cfRule type="containsText" dxfId="29" priority="29" operator="containsText" text="GFP">
      <formula>NOT(ISERROR(SEARCH("GFP",F96)))</formula>
    </cfRule>
    <cfRule type="containsText" dxfId="28" priority="30" operator="containsText" text="RFP">
      <formula>NOT(ISERROR(SEARCH("RFP",F96)))</formula>
    </cfRule>
  </conditionalFormatting>
  <conditionalFormatting sqref="F102:F104">
    <cfRule type="containsText" dxfId="27" priority="27" operator="containsText" text="GFP">
      <formula>NOT(ISERROR(SEARCH("GFP",F102)))</formula>
    </cfRule>
    <cfRule type="containsText" dxfId="26" priority="28" operator="containsText" text="RFP">
      <formula>NOT(ISERROR(SEARCH("RFP",F102)))</formula>
    </cfRule>
  </conditionalFormatting>
  <conditionalFormatting sqref="F105">
    <cfRule type="containsText" dxfId="25" priority="25" operator="containsText" text="GFP">
      <formula>NOT(ISERROR(SEARCH("GFP",F105)))</formula>
    </cfRule>
    <cfRule type="containsText" dxfId="24" priority="26" operator="containsText" text="RFP">
      <formula>NOT(ISERROR(SEARCH("RFP",F105)))</formula>
    </cfRule>
  </conditionalFormatting>
  <conditionalFormatting sqref="F107">
    <cfRule type="containsText" dxfId="23" priority="23" operator="containsText" text="GFP">
      <formula>NOT(ISERROR(SEARCH("GFP",F107)))</formula>
    </cfRule>
    <cfRule type="containsText" dxfId="22" priority="24" operator="containsText" text="RFP">
      <formula>NOT(ISERROR(SEARCH("RFP",F107)))</formula>
    </cfRule>
  </conditionalFormatting>
  <conditionalFormatting sqref="F108">
    <cfRule type="containsText" dxfId="21" priority="21" operator="containsText" text="GFP">
      <formula>NOT(ISERROR(SEARCH("GFP",F108)))</formula>
    </cfRule>
    <cfRule type="containsText" dxfId="20" priority="22" operator="containsText" text="RFP">
      <formula>NOT(ISERROR(SEARCH("RFP",F108)))</formula>
    </cfRule>
  </conditionalFormatting>
  <conditionalFormatting sqref="F109">
    <cfRule type="containsText" dxfId="19" priority="19" operator="containsText" text="GFP">
      <formula>NOT(ISERROR(SEARCH("GFP",F109)))</formula>
    </cfRule>
    <cfRule type="containsText" dxfId="18" priority="20" operator="containsText" text="RFP">
      <formula>NOT(ISERROR(SEARCH("RFP",F109)))</formula>
    </cfRule>
  </conditionalFormatting>
  <conditionalFormatting sqref="F114:F115">
    <cfRule type="containsText" dxfId="17" priority="17" operator="containsText" text="GFP">
      <formula>NOT(ISERROR(SEARCH("GFP",F114)))</formula>
    </cfRule>
    <cfRule type="containsText" dxfId="16" priority="18" operator="containsText" text="RFP">
      <formula>NOT(ISERROR(SEARCH("RFP",F114)))</formula>
    </cfRule>
  </conditionalFormatting>
  <conditionalFormatting sqref="F116">
    <cfRule type="containsText" dxfId="15" priority="15" operator="containsText" text="GFP">
      <formula>NOT(ISERROR(SEARCH("GFP",F116)))</formula>
    </cfRule>
    <cfRule type="containsText" dxfId="14" priority="16" operator="containsText" text="RFP">
      <formula>NOT(ISERROR(SEARCH("RFP",F116)))</formula>
    </cfRule>
  </conditionalFormatting>
  <conditionalFormatting sqref="F116">
    <cfRule type="containsText" dxfId="13" priority="13" operator="containsText" text="GFP">
      <formula>NOT(ISERROR(SEARCH("GFP",F116)))</formula>
    </cfRule>
    <cfRule type="containsText" dxfId="12" priority="14" operator="containsText" text="RFP">
      <formula>NOT(ISERROR(SEARCH("RFP",F116)))</formula>
    </cfRule>
  </conditionalFormatting>
  <conditionalFormatting sqref="F121">
    <cfRule type="containsText" dxfId="11" priority="11" operator="containsText" text="GFP">
      <formula>NOT(ISERROR(SEARCH("GFP",F121)))</formula>
    </cfRule>
    <cfRule type="containsText" dxfId="10" priority="12" operator="containsText" text="RFP">
      <formula>NOT(ISERROR(SEARCH("RFP",F121)))</formula>
    </cfRule>
  </conditionalFormatting>
  <conditionalFormatting sqref="F122:F123">
    <cfRule type="containsText" dxfId="9" priority="9" operator="containsText" text="GFP">
      <formula>NOT(ISERROR(SEARCH("GFP",F122)))</formula>
    </cfRule>
    <cfRule type="containsText" dxfId="8" priority="10" operator="containsText" text="RFP">
      <formula>NOT(ISERROR(SEARCH("RFP",F122)))</formula>
    </cfRule>
  </conditionalFormatting>
  <conditionalFormatting sqref="F144">
    <cfRule type="containsText" dxfId="7" priority="7" operator="containsText" text="GFP">
      <formula>NOT(ISERROR(SEARCH("GFP",F144)))</formula>
    </cfRule>
    <cfRule type="containsText" dxfId="6" priority="8" operator="containsText" text="RFP">
      <formula>NOT(ISERROR(SEARCH("RFP",F144)))</formula>
    </cfRule>
  </conditionalFormatting>
  <conditionalFormatting sqref="F148">
    <cfRule type="containsText" dxfId="5" priority="5" operator="containsText" text="GFP">
      <formula>NOT(ISERROR(SEARCH("GFP",F148)))</formula>
    </cfRule>
    <cfRule type="containsText" dxfId="4" priority="6" operator="containsText" text="RFP">
      <formula>NOT(ISERROR(SEARCH("RFP",F148)))</formula>
    </cfRule>
  </conditionalFormatting>
  <conditionalFormatting sqref="F159">
    <cfRule type="containsText" dxfId="3" priority="3" operator="containsText" text="GFP">
      <formula>NOT(ISERROR(SEARCH("GFP",F159)))</formula>
    </cfRule>
    <cfRule type="containsText" dxfId="2" priority="4" operator="containsText" text="RFP">
      <formula>NOT(ISERROR(SEARCH("RFP",F159)))</formula>
    </cfRule>
  </conditionalFormatting>
  <conditionalFormatting sqref="F156">
    <cfRule type="containsText" dxfId="1" priority="1" operator="containsText" text="GFP">
      <formula>NOT(ISERROR(SEARCH("GFP",F156)))</formula>
    </cfRule>
    <cfRule type="containsText" dxfId="0" priority="2" operator="containsText" text="RFP">
      <formula>NOT(ISERROR(SEARCH("RFP",F156)))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shRNA Order Form</vt:lpstr>
      <vt:lpstr>Sheet2</vt:lpstr>
      <vt:lpstr>Control_Packaging</vt:lpstr>
      <vt:lpstr>Inducible_Constitutive</vt:lpstr>
      <vt:lpstr>Inducible_shRNA_with_Fluorescence</vt:lpstr>
      <vt:lpstr>Plasmid_Fluorescent_Markers</vt:lpstr>
      <vt:lpstr>Plasmid_Promoters</vt:lpstr>
      <vt:lpstr>Plasmid_Selection_Markers</vt:lpstr>
      <vt:lpstr>Plasmid_Type</vt:lpstr>
      <vt:lpstr>'shRNA Order Form'!Print_Area</vt:lpstr>
      <vt:lpstr>shRNA_Fluorescent_Marker</vt:lpstr>
      <vt:lpstr>shRNA_Inducible_Constitutive</vt:lpstr>
      <vt:lpstr>shRNA_Knockdown</vt:lpstr>
      <vt:lpstr>shRNA_Packaged_Lentiparticles</vt:lpstr>
      <vt:lpstr>shRNA_Selection_Marker</vt:lpstr>
      <vt:lpstr>shRNA_Selection_Markers_Promoters</vt:lpstr>
      <vt:lpstr>shRNA_Vectors</vt:lpstr>
      <vt:lpstr>Type_of_Construct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Cellecta shRNA Construct Order Form</dc:title>
  <dc:subject/>
  <dc:creator/>
  <cp:keywords/>
  <dc:description/>
  <cp:lastModifiedBy/>
  <cp:lastPrinted>2015-10-07T01:28:25Z</cp:lastPrinted>
  <dcterms:created xsi:type="dcterms:W3CDTF">2015-09-09T03:10:58Z</dcterms:created>
  <dcterms:modified xsi:type="dcterms:W3CDTF">2019-10-18T23:50:40Z</dcterms:modified>
  <cp:category/>
  <cp:contentStatus/>
</cp:coreProperties>
</file>